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citacao\LICITAÇÃO 2020\ANEXOS CONCORRENCIA 01-2020\"/>
    </mc:Choice>
  </mc:AlternateContent>
  <xr:revisionPtr revIDLastSave="0" documentId="13_ncr:1_{E76BC610-F0DF-499F-B4B5-BE24E2ED0F6F}" xr6:coauthVersionLast="36" xr6:coauthVersionMax="36" xr10:uidLastSave="{00000000-0000-0000-0000-000000000000}"/>
  <bookViews>
    <workbookView xWindow="0" yWindow="0" windowWidth="20490" windowHeight="7545" xr2:uid="{4B27A52B-7909-4DCD-90E5-84466C6FABDD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O29" i="1"/>
  <c r="M29" i="1"/>
  <c r="K29" i="1"/>
  <c r="I29" i="1"/>
  <c r="G29" i="1"/>
  <c r="E29" i="1"/>
  <c r="M27" i="1"/>
  <c r="K27" i="1"/>
  <c r="E27" i="1"/>
  <c r="D27" i="1"/>
  <c r="C27" i="1"/>
  <c r="I27" i="1" s="1"/>
  <c r="B27" i="1"/>
  <c r="A26" i="1"/>
  <c r="B26" i="1" s="1"/>
  <c r="D25" i="1"/>
  <c r="A25" i="1"/>
  <c r="C25" i="1" s="1"/>
  <c r="D24" i="1"/>
  <c r="C24" i="1"/>
  <c r="G24" i="1" s="1"/>
  <c r="A24" i="1"/>
  <c r="B24" i="1" s="1"/>
  <c r="G23" i="1"/>
  <c r="D23" i="1"/>
  <c r="C23" i="1"/>
  <c r="M23" i="1" s="1"/>
  <c r="B23" i="1"/>
  <c r="A23" i="1"/>
  <c r="A22" i="1"/>
  <c r="D22" i="1" s="1"/>
  <c r="D21" i="1"/>
  <c r="A21" i="1"/>
  <c r="C21" i="1" s="1"/>
  <c r="D20" i="1"/>
  <c r="C20" i="1"/>
  <c r="G20" i="1" s="1"/>
  <c r="A20" i="1"/>
  <c r="B20" i="1" s="1"/>
  <c r="A19" i="1"/>
  <c r="B19" i="1" s="1"/>
  <c r="M18" i="1"/>
  <c r="K18" i="1"/>
  <c r="G18" i="1"/>
  <c r="E18" i="1"/>
  <c r="O18" i="1" s="1"/>
  <c r="P18" i="1" s="1"/>
  <c r="D18" i="1"/>
  <c r="C18" i="1"/>
  <c r="I18" i="1" s="1"/>
  <c r="B18" i="1"/>
  <c r="G17" i="1"/>
  <c r="D17" i="1"/>
  <c r="C17" i="1"/>
  <c r="M17" i="1" s="1"/>
  <c r="B17" i="1"/>
  <c r="M16" i="1"/>
  <c r="K16" i="1"/>
  <c r="G16" i="1"/>
  <c r="E16" i="1"/>
  <c r="D16" i="1"/>
  <c r="C16" i="1"/>
  <c r="I16" i="1" s="1"/>
  <c r="B16" i="1"/>
  <c r="G15" i="1"/>
  <c r="D15" i="1"/>
  <c r="C15" i="1"/>
  <c r="M15" i="1" s="1"/>
  <c r="B15" i="1"/>
  <c r="M14" i="1"/>
  <c r="K14" i="1"/>
  <c r="G14" i="1"/>
  <c r="E14" i="1"/>
  <c r="D14" i="1"/>
  <c r="C14" i="1"/>
  <c r="I14" i="1" s="1"/>
  <c r="B14" i="1"/>
  <c r="G13" i="1"/>
  <c r="D13" i="1"/>
  <c r="C13" i="1"/>
  <c r="M13" i="1" s="1"/>
  <c r="B13" i="1"/>
  <c r="M12" i="1"/>
  <c r="K12" i="1"/>
  <c r="G12" i="1"/>
  <c r="E12" i="1"/>
  <c r="O12" i="1" s="1"/>
  <c r="P12" i="1" s="1"/>
  <c r="D12" i="1"/>
  <c r="C12" i="1"/>
  <c r="I12" i="1" s="1"/>
  <c r="B12" i="1"/>
  <c r="G11" i="1"/>
  <c r="D11" i="1"/>
  <c r="C11" i="1"/>
  <c r="M11" i="1" s="1"/>
  <c r="B11" i="1"/>
  <c r="A10" i="1"/>
  <c r="B10" i="1" s="1"/>
  <c r="G9" i="1"/>
  <c r="D9" i="1"/>
  <c r="C9" i="1"/>
  <c r="M9" i="1" s="1"/>
  <c r="B9" i="1"/>
  <c r="M8" i="1"/>
  <c r="K8" i="1"/>
  <c r="G8" i="1"/>
  <c r="E8" i="1"/>
  <c r="D8" i="1"/>
  <c r="D28" i="1" s="1"/>
  <c r="C8" i="1"/>
  <c r="I8" i="1" s="1"/>
  <c r="B8" i="1"/>
  <c r="A7" i="1"/>
  <c r="B7" i="1" s="1"/>
  <c r="B4" i="1"/>
  <c r="A4" i="1"/>
  <c r="I3" i="1"/>
  <c r="F3" i="1"/>
  <c r="D3" i="1"/>
  <c r="B3" i="1"/>
  <c r="A3" i="1"/>
  <c r="I21" i="1" l="1"/>
  <c r="M21" i="1"/>
  <c r="E21" i="1"/>
  <c r="G21" i="1"/>
  <c r="K21" i="1"/>
  <c r="I25" i="1"/>
  <c r="E25" i="1"/>
  <c r="K25" i="1"/>
  <c r="G25" i="1"/>
  <c r="M25" i="1"/>
  <c r="O16" i="1"/>
  <c r="P16" i="1" s="1"/>
  <c r="O14" i="1"/>
  <c r="P14" i="1" s="1"/>
  <c r="I24" i="1"/>
  <c r="I11" i="1"/>
  <c r="I15" i="1"/>
  <c r="I23" i="1"/>
  <c r="O8" i="1"/>
  <c r="P8" i="1" s="1"/>
  <c r="K15" i="1"/>
  <c r="K17" i="1"/>
  <c r="E20" i="1"/>
  <c r="M20" i="1"/>
  <c r="B21" i="1"/>
  <c r="C22" i="1"/>
  <c r="C28" i="1" s="1"/>
  <c r="K23" i="1"/>
  <c r="E24" i="1"/>
  <c r="M24" i="1"/>
  <c r="B25" i="1"/>
  <c r="G27" i="1"/>
  <c r="O27" i="1" s="1"/>
  <c r="P27" i="1" s="1"/>
  <c r="I20" i="1"/>
  <c r="I9" i="1"/>
  <c r="I13" i="1"/>
  <c r="I17" i="1"/>
  <c r="K20" i="1"/>
  <c r="B22" i="1"/>
  <c r="K24" i="1"/>
  <c r="K9" i="1"/>
  <c r="K11" i="1"/>
  <c r="K13" i="1"/>
  <c r="E9" i="1"/>
  <c r="O9" i="1" s="1"/>
  <c r="P9" i="1" s="1"/>
  <c r="E11" i="1"/>
  <c r="E13" i="1"/>
  <c r="E15" i="1"/>
  <c r="O15" i="1" s="1"/>
  <c r="P15" i="1" s="1"/>
  <c r="E17" i="1"/>
  <c r="O17" i="1" s="1"/>
  <c r="P17" i="1" s="1"/>
  <c r="E23" i="1"/>
  <c r="O23" i="1" s="1"/>
  <c r="P23" i="1" s="1"/>
  <c r="C30" i="1" l="1"/>
  <c r="C31" i="1" s="1"/>
  <c r="D34" i="1" s="1"/>
  <c r="K28" i="1"/>
  <c r="O13" i="1"/>
  <c r="P13" i="1" s="1"/>
  <c r="O24" i="1"/>
  <c r="P24" i="1" s="1"/>
  <c r="O11" i="1"/>
  <c r="P11" i="1" s="1"/>
  <c r="O20" i="1"/>
  <c r="P20" i="1" s="1"/>
  <c r="O25" i="1"/>
  <c r="P25" i="1" s="1"/>
  <c r="O21" i="1"/>
  <c r="P21" i="1" s="1"/>
  <c r="K22" i="1"/>
  <c r="G22" i="1"/>
  <c r="G28" i="1" s="1"/>
  <c r="I22" i="1"/>
  <c r="I28" i="1" s="1"/>
  <c r="M22" i="1"/>
  <c r="M28" i="1" s="1"/>
  <c r="E22" i="1"/>
  <c r="N28" i="1" l="1"/>
  <c r="M30" i="1"/>
  <c r="N30" i="1" s="1"/>
  <c r="J28" i="1"/>
  <c r="I31" i="1"/>
  <c r="J31" i="1" s="1"/>
  <c r="I30" i="1"/>
  <c r="J30" i="1" s="1"/>
  <c r="G30" i="1"/>
  <c r="H30" i="1" s="1"/>
  <c r="H28" i="1"/>
  <c r="O22" i="1"/>
  <c r="P22" i="1" s="1"/>
  <c r="K30" i="1"/>
  <c r="L30" i="1" s="1"/>
  <c r="K31" i="1"/>
  <c r="L31" i="1" s="1"/>
  <c r="L28" i="1"/>
  <c r="E28" i="1"/>
  <c r="F28" i="1" l="1"/>
  <c r="E30" i="1"/>
  <c r="F30" i="1" s="1"/>
  <c r="O28" i="1"/>
  <c r="M31" i="1"/>
  <c r="N31" i="1" s="1"/>
  <c r="G31" i="1"/>
  <c r="H31" i="1" s="1"/>
  <c r="O30" i="1" l="1"/>
  <c r="P30" i="1" s="1"/>
  <c r="P28" i="1"/>
  <c r="E31" i="1"/>
  <c r="F31" i="1" s="1"/>
  <c r="O31" i="1" l="1"/>
  <c r="P31" i="1" s="1"/>
</calcChain>
</file>

<file path=xl/sharedStrings.xml><?xml version="1.0" encoding="utf-8"?>
<sst xmlns="http://schemas.openxmlformats.org/spreadsheetml/2006/main" count="45" uniqueCount="32">
  <si>
    <t>CRONOGRAMA – FISICO FINANCEIRO</t>
  </si>
  <si>
    <t>PROCESSO</t>
  </si>
  <si>
    <t>BDI</t>
  </si>
  <si>
    <t>VALOR GLOBAL COM BDI</t>
  </si>
  <si>
    <t>PRAZO DE EXECUÇÃO</t>
  </si>
  <si>
    <t>MESES</t>
  </si>
  <si>
    <t>ITEM</t>
  </si>
  <si>
    <t>DESCRIÇÃO DOS SERVIÇOS</t>
  </si>
  <si>
    <t xml:space="preserve">PREÇO TOTAL </t>
  </si>
  <si>
    <t>%</t>
  </si>
  <si>
    <t>MÊS 1</t>
  </si>
  <si>
    <t>MÊS 2</t>
  </si>
  <si>
    <t>MÊS 3</t>
  </si>
  <si>
    <t>MÊS 4</t>
  </si>
  <si>
    <t>MÊS 5</t>
  </si>
  <si>
    <t>TOTAL DO ITEM</t>
  </si>
  <si>
    <t>R$</t>
  </si>
  <si>
    <t>01.01.000</t>
  </si>
  <si>
    <t>01.02.000</t>
  </si>
  <si>
    <t>02.01.000</t>
  </si>
  <si>
    <t>02.02.000</t>
  </si>
  <si>
    <t>02.03.000</t>
  </si>
  <si>
    <t>02.04.000</t>
  </si>
  <si>
    <t>02.05.000</t>
  </si>
  <si>
    <t>02.06.000</t>
  </si>
  <si>
    <t>02.07.000</t>
  </si>
  <si>
    <t>02.08.000</t>
  </si>
  <si>
    <t>04.01.000</t>
  </si>
  <si>
    <t>TOTAL SEM BDI</t>
  </si>
  <si>
    <t>VALOR DO BDI</t>
  </si>
  <si>
    <t>TOTAL COM BDI</t>
  </si>
  <si>
    <t>VERIFICA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</si>
</sst>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#,###%;[Red]\-#,###%"/>
  </numFmts>
  <fonts count="10">
    <font>
      <sz val="11"/>
      <color theme="1"/>
      <name val="Calibri"/>
      <family val="2"/>
      <scheme val="minor"/>
    </font>
    <font>
      <b/>
      <sz val="11"/>
      <color theme="1"/>
      <name val="Arial"/>
    </font>
    <font>
      <b/>
      <sz val="13"/>
      <color rgb="FF000000"/>
      <name val="Arial Black"/>
    </font>
    <font>
      <sz val="11"/>
      <color rgb="FF000000"/>
      <name val="Arial"/>
    </font>
    <font>
      <b/>
      <sz val="13"/>
      <color theme="1"/>
      <name val="Arial Black"/>
    </font>
    <font>
      <sz val="11"/>
      <name val="Calibri"/>
    </font>
    <font>
      <b/>
      <sz val="11"/>
      <color theme="1"/>
      <name val="Arial Black"/>
    </font>
    <font>
      <sz val="11"/>
      <color rgb="FF000000"/>
      <name val="Arial Black"/>
    </font>
    <font>
      <sz val="11"/>
      <color theme="1"/>
      <name val="Arial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666666"/>
        <bgColor rgb="FF666666"/>
      </patternFill>
    </fill>
    <fill>
      <patternFill patternType="solid">
        <fgColor rgb="FFDCDCDC"/>
        <bgColor rgb="FFDCDCDC"/>
      </patternFill>
    </fill>
    <fill>
      <patternFill patternType="solid">
        <fgColor rgb="FFCCCCCC"/>
        <bgColor rgb="FFCCCCCC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40" fontId="1" fillId="0" borderId="18" xfId="0" applyNumberFormat="1" applyFont="1" applyBorder="1" applyAlignment="1">
      <alignment horizontal="center" vertical="center" wrapText="1"/>
    </xf>
    <xf numFmtId="40" fontId="1" fillId="0" borderId="22" xfId="0" applyNumberFormat="1" applyFont="1" applyBorder="1" applyAlignment="1">
      <alignment horizontal="center" vertical="center" wrapText="1"/>
    </xf>
    <xf numFmtId="40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/>
    <xf numFmtId="3" fontId="6" fillId="3" borderId="2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10" fontId="6" fillId="3" borderId="29" xfId="0" applyNumberFormat="1" applyFont="1" applyFill="1" applyBorder="1" applyAlignment="1">
      <alignment horizontal="right" vertical="center" wrapText="1"/>
    </xf>
    <xf numFmtId="40" fontId="6" fillId="3" borderId="28" xfId="0" applyNumberFormat="1" applyFont="1" applyFill="1" applyBorder="1" applyAlignment="1">
      <alignment horizontal="right" vertical="center" wrapText="1"/>
    </xf>
    <xf numFmtId="10" fontId="6" fillId="3" borderId="29" xfId="0" applyNumberFormat="1" applyFont="1" applyFill="1" applyBorder="1" applyAlignment="1">
      <alignment horizontal="center" vertical="center" wrapText="1"/>
    </xf>
    <xf numFmtId="40" fontId="6" fillId="3" borderId="30" xfId="0" applyNumberFormat="1" applyFont="1" applyFill="1" applyBorder="1" applyAlignment="1">
      <alignment horizontal="right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28" xfId="0" applyNumberFormat="1" applyFont="1" applyFill="1" applyBorder="1" applyAlignment="1">
      <alignment horizontal="right" vertical="center" wrapText="1"/>
    </xf>
    <xf numFmtId="0" fontId="7" fillId="0" borderId="31" xfId="0" applyFont="1" applyBorder="1" applyAlignment="1"/>
    <xf numFmtId="1" fontId="1" fillId="4" borderId="27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 wrapText="1"/>
    </xf>
    <xf numFmtId="2" fontId="8" fillId="4" borderId="27" xfId="0" applyNumberFormat="1" applyFont="1" applyFill="1" applyBorder="1" applyAlignment="1">
      <alignment horizontal="right" vertical="center" wrapText="1"/>
    </xf>
    <xf numFmtId="10" fontId="8" fillId="4" borderId="27" xfId="0" applyNumberFormat="1" applyFont="1" applyFill="1" applyBorder="1" applyAlignment="1">
      <alignment horizontal="right" vertical="center" wrapText="1"/>
    </xf>
    <xf numFmtId="40" fontId="8" fillId="4" borderId="28" xfId="0" applyNumberFormat="1" applyFont="1" applyFill="1" applyBorder="1" applyAlignment="1">
      <alignment horizontal="right" vertical="center" wrapText="1"/>
    </xf>
    <xf numFmtId="9" fontId="1" fillId="4" borderId="29" xfId="0" applyNumberFormat="1" applyFont="1" applyFill="1" applyBorder="1" applyAlignment="1">
      <alignment horizontal="center" vertical="center" wrapText="1"/>
    </xf>
    <xf numFmtId="165" fontId="8" fillId="4" borderId="29" xfId="0" applyNumberFormat="1" applyFont="1" applyFill="1" applyBorder="1" applyAlignment="1">
      <alignment horizontal="center" vertical="center" wrapText="1"/>
    </xf>
    <xf numFmtId="40" fontId="1" fillId="4" borderId="28" xfId="0" applyNumberFormat="1" applyFont="1" applyFill="1" applyBorder="1" applyAlignment="1">
      <alignment horizontal="center" vertical="center" wrapText="1"/>
    </xf>
    <xf numFmtId="10" fontId="1" fillId="4" borderId="29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0" fontId="8" fillId="0" borderId="28" xfId="0" applyNumberFormat="1" applyFont="1" applyBorder="1" applyAlignment="1">
      <alignment horizontal="right" vertical="center" wrapText="1"/>
    </xf>
    <xf numFmtId="10" fontId="8" fillId="0" borderId="29" xfId="0" applyNumberFormat="1" applyFont="1" applyBorder="1" applyAlignment="1">
      <alignment horizontal="right" vertical="center" wrapText="1"/>
    </xf>
    <xf numFmtId="9" fontId="1" fillId="0" borderId="29" xfId="0" applyNumberFormat="1" applyFont="1" applyBorder="1" applyAlignment="1">
      <alignment horizontal="center" vertical="center" wrapText="1"/>
    </xf>
    <xf numFmtId="165" fontId="1" fillId="0" borderId="29" xfId="0" applyNumberFormat="1" applyFont="1" applyBorder="1" applyAlignment="1">
      <alignment horizontal="right" vertical="center" wrapText="1"/>
    </xf>
    <xf numFmtId="10" fontId="1" fillId="0" borderId="29" xfId="0" applyNumberFormat="1" applyFont="1" applyBorder="1" applyAlignment="1">
      <alignment horizontal="right" vertical="center" wrapText="1"/>
    </xf>
    <xf numFmtId="10" fontId="1" fillId="0" borderId="29" xfId="0" applyNumberFormat="1" applyFont="1" applyBorder="1" applyAlignment="1">
      <alignment horizontal="center" vertical="center" wrapText="1"/>
    </xf>
    <xf numFmtId="40" fontId="1" fillId="0" borderId="28" xfId="0" applyNumberFormat="1" applyFont="1" applyBorder="1" applyAlignment="1">
      <alignment horizontal="center" vertical="center" wrapText="1"/>
    </xf>
    <xf numFmtId="9" fontId="6" fillId="3" borderId="29" xfId="0" applyNumberFormat="1" applyFont="1" applyFill="1" applyBorder="1" applyAlignment="1">
      <alignment horizontal="center" vertical="center" wrapText="1"/>
    </xf>
    <xf numFmtId="165" fontId="6" fillId="3" borderId="29" xfId="0" applyNumberFormat="1" applyFont="1" applyFill="1" applyBorder="1" applyAlignment="1">
      <alignment horizontal="center" vertical="center" wrapText="1"/>
    </xf>
    <xf numFmtId="40" fontId="6" fillId="3" borderId="28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10" fontId="8" fillId="4" borderId="29" xfId="0" applyNumberFormat="1" applyFont="1" applyFill="1" applyBorder="1" applyAlignment="1">
      <alignment horizontal="right" vertical="center" wrapText="1"/>
    </xf>
    <xf numFmtId="9" fontId="8" fillId="4" borderId="29" xfId="0" applyNumberFormat="1" applyFont="1" applyFill="1" applyBorder="1" applyAlignment="1">
      <alignment horizontal="right" vertical="center" wrapText="1"/>
    </xf>
    <xf numFmtId="9" fontId="1" fillId="4" borderId="29" xfId="0" applyNumberFormat="1" applyFont="1" applyFill="1" applyBorder="1" applyAlignment="1">
      <alignment horizontal="right" vertical="center" wrapText="1"/>
    </xf>
    <xf numFmtId="165" fontId="1" fillId="4" borderId="29" xfId="0" applyNumberFormat="1" applyFont="1" applyFill="1" applyBorder="1" applyAlignment="1">
      <alignment horizontal="right" vertical="center" wrapText="1"/>
    </xf>
    <xf numFmtId="10" fontId="1" fillId="4" borderId="29" xfId="0" applyNumberFormat="1" applyFont="1" applyFill="1" applyBorder="1" applyAlignment="1">
      <alignment horizontal="right" vertical="center" wrapText="1"/>
    </xf>
    <xf numFmtId="9" fontId="8" fillId="4" borderId="29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 wrapText="1"/>
    </xf>
    <xf numFmtId="40" fontId="1" fillId="0" borderId="33" xfId="0" applyNumberFormat="1" applyFont="1" applyBorder="1" applyAlignment="1">
      <alignment horizontal="right" vertical="center" wrapText="1"/>
    </xf>
    <xf numFmtId="10" fontId="1" fillId="0" borderId="34" xfId="0" applyNumberFormat="1" applyFont="1" applyBorder="1" applyAlignment="1">
      <alignment horizontal="right" vertical="center" wrapText="1"/>
    </xf>
    <xf numFmtId="9" fontId="1" fillId="0" borderId="34" xfId="0" applyNumberFormat="1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right" vertical="center" wrapText="1"/>
    </xf>
    <xf numFmtId="10" fontId="1" fillId="4" borderId="28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0" fontId="1" fillId="0" borderId="28" xfId="0" applyNumberFormat="1" applyFont="1" applyBorder="1" applyAlignment="1">
      <alignment horizontal="right" vertical="center" wrapText="1"/>
    </xf>
    <xf numFmtId="40" fontId="1" fillId="0" borderId="30" xfId="0" applyNumberFormat="1" applyFont="1" applyBorder="1" applyAlignment="1">
      <alignment horizontal="right" vertical="center" wrapText="1"/>
    </xf>
    <xf numFmtId="1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right" vertical="center" wrapText="1"/>
    </xf>
    <xf numFmtId="40" fontId="1" fillId="4" borderId="24" xfId="0" applyNumberFormat="1" applyFont="1" applyFill="1" applyBorder="1" applyAlignment="1">
      <alignment horizontal="right" vertical="center" wrapText="1"/>
    </xf>
    <xf numFmtId="10" fontId="1" fillId="4" borderId="25" xfId="0" applyNumberFormat="1" applyFont="1" applyFill="1" applyBorder="1" applyAlignment="1">
      <alignment horizontal="right" vertical="center" wrapText="1"/>
    </xf>
    <xf numFmtId="9" fontId="1" fillId="4" borderId="25" xfId="0" applyNumberFormat="1" applyFont="1" applyFill="1" applyBorder="1" applyAlignment="1">
      <alignment horizontal="center" vertical="center" wrapText="1"/>
    </xf>
    <xf numFmtId="40" fontId="1" fillId="4" borderId="22" xfId="0" applyNumberFormat="1" applyFont="1" applyFill="1" applyBorder="1" applyAlignment="1">
      <alignment horizontal="right" vertical="center" wrapText="1"/>
    </xf>
    <xf numFmtId="4" fontId="1" fillId="4" borderId="24" xfId="0" applyNumberFormat="1" applyFont="1" applyFill="1" applyBorder="1" applyAlignment="1">
      <alignment horizontal="right" vertical="center" wrapText="1"/>
    </xf>
    <xf numFmtId="4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0" fontId="9" fillId="5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9" fillId="5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1" fillId="0" borderId="8" xfId="0" applyFont="1" applyBorder="1" applyAlignment="1">
      <alignment horizontal="center" vertical="center" wrapText="1"/>
    </xf>
    <xf numFmtId="0" fontId="5" fillId="0" borderId="14" xfId="0" applyFont="1" applyBorder="1"/>
    <xf numFmtId="0" fontId="1" fillId="0" borderId="9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5" xfId="0" applyFont="1" applyBorder="1"/>
    <xf numFmtId="0" fontId="5" fillId="0" borderId="17" xfId="0" applyFont="1" applyBorder="1"/>
    <xf numFmtId="0" fontId="1" fillId="0" borderId="19" xfId="0" applyFont="1" applyBorder="1" applyAlignment="1">
      <alignment horizontal="center" vertical="center" wrapText="1"/>
    </xf>
    <xf numFmtId="0" fontId="5" fillId="0" borderId="23" xfId="0" applyFont="1" applyBorder="1"/>
    <xf numFmtId="40" fontId="1" fillId="0" borderId="2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40" fontId="1" fillId="2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6" xfId="0" applyFont="1" applyBorder="1"/>
    <xf numFmtId="164" fontId="1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0000"/>
        <name val="Calibri"/>
      </font>
      <fill>
        <patternFill patternType="solid">
          <fgColor rgb="FFFFFFFF"/>
          <bgColor rgb="FFFFFFFF"/>
        </patternFill>
      </fill>
    </dxf>
    <dxf>
      <font>
        <b/>
        <color rgb="FF000000"/>
        <name val="Calibri"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citacao/LICITA&#199;&#195;O%202020/C&#243;pia%20de%20Or&#231;amento.Base.12.2019%20-%20Guarita%20Camara%20Vereadores%20-%20PROPONENT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- ANALÍTICO"/>
      <sheetName val="II - SINTÉTICO"/>
      <sheetName val="III - CRONOGRAMA"/>
      <sheetName val="IV - BDI"/>
    </sheetNames>
    <sheetDataSet>
      <sheetData sheetId="0">
        <row r="2">
          <cell r="B2" t="str">
            <v>ORÇAMENTO ANALÍTICO</v>
          </cell>
          <cell r="G2" t="str">
            <v>BDI</v>
          </cell>
          <cell r="H2">
            <v>0.215</v>
          </cell>
        </row>
        <row r="3">
          <cell r="A3" t="str">
            <v>DESCRIÇÃO</v>
          </cell>
          <cell r="B3" t="str">
            <v>GUARITA</v>
          </cell>
          <cell r="D3" t="str">
            <v>RESPONSÁVEL TÉCNICO</v>
          </cell>
          <cell r="E3" t="str">
            <v>ENG. EDIRLEY PERES MACHADO</v>
          </cell>
          <cell r="G3" t="str">
            <v>VALOR GLOBAL COM BDI</v>
          </cell>
          <cell r="H3">
            <v>54957.794940027903</v>
          </cell>
        </row>
        <row r="4">
          <cell r="A4" t="str">
            <v>LOCAL</v>
          </cell>
          <cell r="B4" t="str">
            <v>CÂMARA DE VEREADORES</v>
          </cell>
          <cell r="D4" t="str">
            <v>CREA</v>
          </cell>
          <cell r="E4" t="str">
            <v>PR 19.677/D</v>
          </cell>
          <cell r="G4" t="str">
            <v>ÁREA TOTAL</v>
          </cell>
          <cell r="H4">
            <v>11.44</v>
          </cell>
        </row>
        <row r="5">
          <cell r="B5" t="str">
            <v>16213/2019</v>
          </cell>
          <cell r="D5" t="str">
            <v>DATA BASE</v>
          </cell>
          <cell r="E5">
            <v>43800</v>
          </cell>
          <cell r="G5" t="str">
            <v>VALOR UNITÁRIO COM BDI</v>
          </cell>
          <cell r="H5">
            <v>4804.0030541982433</v>
          </cell>
        </row>
        <row r="6">
          <cell r="B6" t="str">
            <v>ITEM</v>
          </cell>
          <cell r="C6" t="str">
            <v>DESCRIÇÃO DOS SERVIÇOS</v>
          </cell>
          <cell r="D6" t="str">
            <v>OBSERVAÇÕES</v>
          </cell>
          <cell r="E6" t="str">
            <v>UNID.</v>
          </cell>
          <cell r="F6" t="str">
            <v>QUANTIDADE</v>
          </cell>
          <cell r="G6" t="str">
            <v>UNITÁRIO TOTAL (R$)</v>
          </cell>
          <cell r="H6" t="str">
            <v>VALOR TOTAL (R$)</v>
          </cell>
        </row>
        <row r="7">
          <cell r="B7" t="str">
            <v>01.00.000</v>
          </cell>
          <cell r="C7" t="str">
            <v>MÓDULO - I  (CANTEIRO)</v>
          </cell>
          <cell r="G7" t="str">
            <v xml:space="preserve">PREENCHER  </v>
          </cell>
          <cell r="H7">
            <v>2114.0972675399998</v>
          </cell>
        </row>
        <row r="8">
          <cell r="B8" t="str">
            <v>01.01.000</v>
          </cell>
          <cell r="C8" t="str">
            <v>SERVIÇOS PRELIMINARES</v>
          </cell>
          <cell r="H8">
            <v>874.86980000000005</v>
          </cell>
        </row>
        <row r="9">
          <cell r="B9" t="str">
            <v>01.01.100</v>
          </cell>
          <cell r="C9" t="str">
            <v>PREPARAÇÃO DO TERRENO - ELEMENTOS NATURAIS</v>
          </cell>
          <cell r="H9">
            <v>438.78980000000001</v>
          </cell>
        </row>
        <row r="10">
          <cell r="B10" t="str">
            <v>01.01.101</v>
          </cell>
          <cell r="C10" t="str">
            <v>RETIRADA DE GRAMA EM PLACAS</v>
          </cell>
          <cell r="E10" t="str">
            <v>M2</v>
          </cell>
          <cell r="F10">
            <v>59.47</v>
          </cell>
          <cell r="G10" t="str">
            <v>4,34</v>
          </cell>
          <cell r="H10">
            <v>258.09980000000002</v>
          </cell>
        </row>
        <row r="11">
          <cell r="B11" t="str">
            <v>01.01.102</v>
          </cell>
          <cell r="C11" t="str">
            <v>CORTE RASO E RECORTE DE ÁRVORE COM DIÂMETRO DE TRONCO MAIOR OU IGUAL A 0,20 M E MENOR QUE 0,40 M.AF_05/2018</v>
          </cell>
          <cell r="E11" t="str">
            <v>UN</v>
          </cell>
          <cell r="F11">
            <v>3</v>
          </cell>
          <cell r="G11" t="str">
            <v>60,23</v>
          </cell>
          <cell r="H11">
            <v>180.69</v>
          </cell>
        </row>
        <row r="12">
          <cell r="B12" t="str">
            <v>01.01.200</v>
          </cell>
          <cell r="C12" t="str">
            <v>PREPARAÇÃO DO TERRENO - ELEMENTOS ARTIFICIAIS</v>
          </cell>
          <cell r="H12">
            <v>436.08</v>
          </cell>
        </row>
        <row r="13">
          <cell r="B13" t="str">
            <v>01.01.201</v>
          </cell>
          <cell r="C13" t="str">
            <v>DEMOLIÇÃO DE PAVIMENTO INTERTRAVADO, DE FORMA MANUAL, COM REAPROVEITAMENTO. AF_12/2017</v>
          </cell>
          <cell r="E13" t="str">
            <v>M2</v>
          </cell>
          <cell r="F13">
            <v>36.799999999999997</v>
          </cell>
          <cell r="G13" t="str">
            <v>11,85</v>
          </cell>
          <cell r="H13">
            <v>436.08</v>
          </cell>
        </row>
        <row r="14">
          <cell r="B14" t="str">
            <v>01.02.000</v>
          </cell>
          <cell r="C14" t="str">
            <v>INSTALAÇÕES DE CANTEIRO</v>
          </cell>
          <cell r="H14">
            <v>1239.2274675399999</v>
          </cell>
        </row>
        <row r="15">
          <cell r="B15" t="str">
            <v>01.02.100</v>
          </cell>
          <cell r="C15" t="str">
            <v>PLACA DA OBRA (IDENTIFICAÇÃO CORPO TÉCNICO E DADOS DA OBRA)</v>
          </cell>
          <cell r="H15">
            <v>714.82</v>
          </cell>
        </row>
        <row r="16">
          <cell r="B16" t="str">
            <v>01.02.101</v>
          </cell>
          <cell r="C16" t="str">
            <v>PLACA DE OBRA EM CHAPA DE ACO GALVANIZADO</v>
          </cell>
          <cell r="E16" t="str">
            <v>M2</v>
          </cell>
          <cell r="F16">
            <v>2</v>
          </cell>
          <cell r="G16" t="str">
            <v>357,41</v>
          </cell>
          <cell r="H16">
            <v>714.82</v>
          </cell>
        </row>
        <row r="17">
          <cell r="B17" t="str">
            <v>01.02.200</v>
          </cell>
          <cell r="C17" t="str">
            <v xml:space="preserve">TAPUMES </v>
          </cell>
          <cell r="H17">
            <v>524.40746753999997</v>
          </cell>
        </row>
        <row r="18">
          <cell r="B18" t="str">
            <v>01.02.201</v>
          </cell>
          <cell r="C18" t="str">
            <v>TAPUME DE CHAPA DE MADEIRA COMPENSADA, E= 6MM, COM PINTURA A CAL E REAPROVEITAMENTO DE 1X</v>
          </cell>
          <cell r="E18" t="str">
            <v>M2</v>
          </cell>
          <cell r="F18">
            <v>20</v>
          </cell>
          <cell r="G18">
            <v>26.220373377000001</v>
          </cell>
          <cell r="H18">
            <v>524.40746753999997</v>
          </cell>
        </row>
        <row r="19">
          <cell r="B19" t="str">
            <v>02.00.000</v>
          </cell>
          <cell r="C19" t="str">
            <v xml:space="preserve">MÓDULO - II  (EDIFICAÇÃO) </v>
          </cell>
          <cell r="H19">
            <v>28871.10216432</v>
          </cell>
        </row>
        <row r="20">
          <cell r="B20" t="str">
            <v>02.01.000</v>
          </cell>
          <cell r="C20" t="str">
            <v>OBRA BRUTA - INFRA ESTRUTURA</v>
          </cell>
          <cell r="H20">
            <v>8281.5569643199997</v>
          </cell>
        </row>
        <row r="21">
          <cell r="B21" t="str">
            <v>02.01.100</v>
          </cell>
          <cell r="C21" t="str">
            <v>LOCAÇÃO DA OBRA</v>
          </cell>
          <cell r="H21">
            <v>555.52</v>
          </cell>
        </row>
        <row r="22">
          <cell r="B22" t="str">
            <v>02.01.101</v>
          </cell>
          <cell r="C22" t="str">
            <v>LOCACAO CONVENCIONAL DE OBRA, UTILIZANDO GABARITO DE TÁBUAS CORRIDAS PONTALETADAS A CADA 2,00M -  2 UTILIZAÇÕES. AF_10/2018</v>
          </cell>
          <cell r="E22" t="str">
            <v>M</v>
          </cell>
          <cell r="F22">
            <v>14</v>
          </cell>
          <cell r="G22" t="str">
            <v>39,68</v>
          </cell>
          <cell r="H22">
            <v>555.52</v>
          </cell>
        </row>
        <row r="23">
          <cell r="B23" t="str">
            <v>02.01.200</v>
          </cell>
          <cell r="C23" t="str">
            <v>ESTRUTURAS DE CONCRETO</v>
          </cell>
          <cell r="H23">
            <v>5131.4425643200002</v>
          </cell>
        </row>
        <row r="24">
          <cell r="B24" t="str">
            <v>02.01.201</v>
          </cell>
          <cell r="C24" t="str">
            <v>(COMPOSIÇÃO REPRESENTATIVA) EXECUÇÃO DE ESTRUTURAS DE CONCRETO ARMADO, PARA EDIFICAÇÃO INSTITUCIONAL TÉRREA, FCK = 25 MPA. AF_01/2017</v>
          </cell>
          <cell r="D24" t="str">
            <v>BALDRAME – PILARES – LAJE – CINTA AMARRAÇÃO</v>
          </cell>
          <cell r="E24" t="str">
            <v>M3</v>
          </cell>
          <cell r="F24">
            <v>2.72</v>
          </cell>
          <cell r="G24">
            <v>1437.2215309999999</v>
          </cell>
          <cell r="H24">
            <v>3909.2425643199999</v>
          </cell>
        </row>
        <row r="25">
          <cell r="B25" t="str">
            <v>02.01.201</v>
          </cell>
          <cell r="C25" t="str">
            <v>ESTACA BROCA DE CONCRETO, DIÃMETRO DE 25 CM, PROFUNDIDADE DE ATÉ 3 M, ESCAVAÇÃO MANUAL COM TRADO CONCHA, NÃO ARMADA. AF_03/2018</v>
          </cell>
          <cell r="E25" t="str">
            <v>M</v>
          </cell>
          <cell r="F25">
            <v>18</v>
          </cell>
          <cell r="G25" t="str">
            <v>67,90</v>
          </cell>
          <cell r="H25">
            <v>1222.2</v>
          </cell>
        </row>
        <row r="26">
          <cell r="B26" t="str">
            <v>02.01.300</v>
          </cell>
          <cell r="C26" t="str">
            <v>VERGAS E CONTRA VERGAS</v>
          </cell>
          <cell r="H26">
            <v>492.31139999999999</v>
          </cell>
        </row>
        <row r="27">
          <cell r="B27" t="str">
            <v>02.01.301</v>
          </cell>
          <cell r="C27" t="str">
            <v>VERGA PRÉ-MOLDADA PARA JANELAS COM MAIS DE 1,5 M DE VÃO. AF_03/2016</v>
          </cell>
          <cell r="E27" t="str">
            <v>M</v>
          </cell>
          <cell r="F27">
            <v>7.42</v>
          </cell>
          <cell r="G27" t="str">
            <v>31,43</v>
          </cell>
          <cell r="H27">
            <v>233.2106</v>
          </cell>
        </row>
        <row r="28">
          <cell r="B28" t="str">
            <v>02.01.302</v>
          </cell>
          <cell r="C28" t="str">
            <v>VERGA PRÉ-MOLDADA PARA PORTAS COM ATÉ 1,5 M DE VÃO. AF_03/2016</v>
          </cell>
          <cell r="E28" t="str">
            <v>M</v>
          </cell>
          <cell r="F28">
            <v>2.1</v>
          </cell>
          <cell r="G28" t="str">
            <v>19,36</v>
          </cell>
          <cell r="H28">
            <v>40.655999999999999</v>
          </cell>
        </row>
        <row r="29">
          <cell r="B29" t="str">
            <v>02.01.303</v>
          </cell>
          <cell r="C29" t="str">
            <v>CONTRAVERGA PRÉ-MOLDADA PARA VÃOS DE MAIS DE 1,5 M DE COMPRIMENTO. AF_03/2016</v>
          </cell>
          <cell r="E29" t="str">
            <v>M</v>
          </cell>
          <cell r="F29">
            <v>7.42</v>
          </cell>
          <cell r="G29" t="str">
            <v>29,44</v>
          </cell>
          <cell r="H29">
            <v>218.44479999999999</v>
          </cell>
        </row>
        <row r="30">
          <cell r="B30" t="str">
            <v>02.01.400</v>
          </cell>
          <cell r="C30" t="str">
            <v>ALVENARIA DE FECHAMENTO</v>
          </cell>
          <cell r="H30">
            <v>2102.2829999999999</v>
          </cell>
        </row>
        <row r="31">
          <cell r="B31" t="str">
            <v>02.01.401</v>
          </cell>
          <cell r="C31" t="str">
            <v>ALVENARIA DE VEDAÇÃO DE BLOCOS CERÂMICOS FURADOS NA VERTICAL DE 9X19X39CM (ESPESSURA 9CM) DE PAREDES COM ÁREA LÍQUIDA MENOR QUE 6M² COM VÃOS E ARGAMASSA DE ASSENTAMENTO COM PREPARO EM BETONEIRA. AF_06/2014</v>
          </cell>
          <cell r="D31" t="str">
            <v>PAREDES+PLATIBANDA</v>
          </cell>
          <cell r="E31" t="str">
            <v>M2</v>
          </cell>
          <cell r="F31">
            <v>49.05</v>
          </cell>
          <cell r="G31" t="str">
            <v>42,86</v>
          </cell>
          <cell r="H31">
            <v>2102.2829999999999</v>
          </cell>
        </row>
        <row r="32">
          <cell r="B32" t="str">
            <v>02.02.000</v>
          </cell>
          <cell r="C32" t="str">
            <v>OBRA BRUTA – COBERTURA</v>
          </cell>
          <cell r="H32">
            <v>2093.5637999999999</v>
          </cell>
        </row>
        <row r="33">
          <cell r="B33" t="str">
            <v>02.02.100</v>
          </cell>
          <cell r="C33" t="str">
            <v>ESTRUTURA – MADEIRAMENTO</v>
          </cell>
          <cell r="H33">
            <v>726.69870000000003</v>
          </cell>
        </row>
        <row r="34">
          <cell r="B34" t="str">
            <v>02.02.101</v>
          </cell>
          <cell r="C34" t="str">
            <v>FABRICAÇÃO E INSTALAÇÃO DE ESTRUTURA PONTALETADA DE MADEIRA NÃO APARELHADA PARA TELHADOS COM ATÉ 2 ÁGUAS E PARA TELHA ONDULADA DE FIBROCIMENTO, METÁLICA, PLÁSTICA OU TERMOACÚSTICA, INCLUSO TRANSPORTE VERTICAL. AF_12/2015</v>
          </cell>
          <cell r="E34" t="str">
            <v>M2</v>
          </cell>
          <cell r="F34">
            <v>22.23</v>
          </cell>
          <cell r="G34" t="str">
            <v>16,68</v>
          </cell>
          <cell r="H34">
            <v>370.79640000000001</v>
          </cell>
        </row>
        <row r="35">
          <cell r="B35" t="str">
            <v>02.02.102</v>
          </cell>
          <cell r="C35" t="str">
            <v>TRAMA DE MADEIRA COMPOSTA POR TERÇAS PARA TELHADOS DE ATÉ 2 ÁGUAS PARA TELHA ONDULADA DE FIBROCIMENTO, METÁLICA, PLÁSTICA OU TERMOACÚSTICA, INCLUSO TRANSPORTE VERTICAL. AF_07/2019</v>
          </cell>
          <cell r="E35" t="str">
            <v>M2</v>
          </cell>
          <cell r="F35">
            <v>22.23</v>
          </cell>
          <cell r="G35" t="str">
            <v>16,01</v>
          </cell>
          <cell r="H35">
            <v>355.90230000000003</v>
          </cell>
        </row>
        <row r="36">
          <cell r="B36" t="str">
            <v>02.02.200</v>
          </cell>
          <cell r="C36" t="str">
            <v>TELHAMENTO</v>
          </cell>
          <cell r="H36">
            <v>755.15309999999999</v>
          </cell>
        </row>
        <row r="37">
          <cell r="B37" t="str">
            <v>02.02.201</v>
          </cell>
          <cell r="C37" t="str">
            <v>TELHAMENTO COM TELHA ONDULADA DE FIBROCIMENTO E = 6 MM, COM RECOBRIMENTO LATERAL DE 1 1/4 DE ONDA PARA TELHADO COM INCLINAÇÃO MÁXIMA DE 10°, COM ATÉ 2 ÁGUAS, INCLUSO IÇAMENTO. AF_07/2019</v>
          </cell>
          <cell r="E37" t="str">
            <v>M2</v>
          </cell>
          <cell r="F37">
            <v>22.23</v>
          </cell>
          <cell r="G37" t="str">
            <v>33,97</v>
          </cell>
          <cell r="H37">
            <v>755.15309999999999</v>
          </cell>
        </row>
        <row r="38">
          <cell r="B38" t="str">
            <v>02.02.300</v>
          </cell>
          <cell r="C38" t="str">
            <v>ACABAMENTOS E ACESSÓRIOS</v>
          </cell>
          <cell r="H38">
            <v>611.71199999999999</v>
          </cell>
        </row>
        <row r="39">
          <cell r="B39" t="str">
            <v>02.02.301</v>
          </cell>
          <cell r="C39" t="str">
            <v>RUFO EM CHAPA DE AÇO GALVANIZADO NÚMERO 24, CORTE DE 25 CM, INCLUSO TRANSPORTE VERTICAL. AF_07/2019</v>
          </cell>
          <cell r="E39" t="str">
            <v>M</v>
          </cell>
          <cell r="F39">
            <v>19.2</v>
          </cell>
          <cell r="G39" t="str">
            <v>31,86</v>
          </cell>
          <cell r="H39">
            <v>611.71199999999999</v>
          </cell>
        </row>
        <row r="40">
          <cell r="B40" t="str">
            <v>02.03.000</v>
          </cell>
          <cell r="C40" t="str">
            <v>ACABAMENTOS – ESQUADRIAS</v>
          </cell>
          <cell r="H40">
            <v>3674.1043</v>
          </cell>
        </row>
        <row r="41">
          <cell r="B41" t="str">
            <v>02.03.100</v>
          </cell>
          <cell r="C41" t="str">
            <v>PORTAS E JANELAS</v>
          </cell>
          <cell r="H41">
            <v>2885.3008</v>
          </cell>
        </row>
        <row r="42">
          <cell r="B42" t="str">
            <v>02.03.101</v>
          </cell>
          <cell r="C42" t="str">
            <v>JANELA DE ALUMÍNIO TIPO MAXIM-AR, COM VIDROS, BATENTE E FERRAGENS. EXCLUSIVE ALIZAR, ACABAMENTO E CONTRAMARCO. FORNECIMENTO E INSTALAÇÃO. AF_12/2019</v>
          </cell>
          <cell r="E42" t="str">
            <v>M2</v>
          </cell>
          <cell r="F42">
            <v>0.64</v>
          </cell>
          <cell r="G42" t="str">
            <v>364,37</v>
          </cell>
          <cell r="H42">
            <v>233.1968</v>
          </cell>
        </row>
        <row r="43">
          <cell r="B43" t="str">
            <v>02.03.102</v>
          </cell>
          <cell r="C43" t="str">
            <v>JANELA DE ALUMÍNIO DE CORRER COM 2 FOLHAS PARA VIDROS, COM VIDROS, BATENTE, ACABAMENTO COM ACETATO OU BRILHANTE E FERRAGENS. EXCLUSIVE ALIZAR E CONTRAMARCO. FORNECIMENTO E INSTALAÇÃO. AF_12/2019</v>
          </cell>
          <cell r="E43" t="str">
            <v>M2</v>
          </cell>
          <cell r="F43">
            <v>5.4</v>
          </cell>
          <cell r="G43" t="str">
            <v>222,56</v>
          </cell>
          <cell r="H43">
            <v>1201.8240000000001</v>
          </cell>
        </row>
        <row r="44">
          <cell r="B44" t="str">
            <v>02.03.103</v>
          </cell>
          <cell r="C44" t="str">
            <v>KIT DE PORTA DE MADEIRA PARA PINTURA, SEMI-OCA (LEVE OU MÉDIA), PADRÃO MÉDIO, 70X210CM, ESPESSURA DE 3,5CM, ITENS INCLUSOS: DOBRADIÇAS, MONTAGEM E INSTALAÇÃO DO BATENTE, SEM FECHADURA - FORNECIMENTO E INSTALAÇÃO. AF_12/2019</v>
          </cell>
          <cell r="E44" t="str">
            <v>UN</v>
          </cell>
          <cell r="F44">
            <v>1</v>
          </cell>
          <cell r="G44" t="str">
            <v>679,35</v>
          </cell>
          <cell r="H44">
            <v>679.35</v>
          </cell>
        </row>
        <row r="45">
          <cell r="B45" t="str">
            <v>02.03.104</v>
          </cell>
          <cell r="C45" t="str">
            <v>KIT DE PORTA DE MADEIRA PARA PINTURA, SEMI-OCA (LEVE OU MÉDIA), PADRÃO MÉDIO, 80X210CM, ESPESSURA DE 3,5CM, ITENS INCLUSOS: DOBRADIÇAS, MONTAGEM E INSTALAÇÃO DO BATENTE, SEM FECHADURA - FORNECIMENTO E INSTALAÇÃO. AF_12/2019</v>
          </cell>
          <cell r="E45" t="str">
            <v>UN</v>
          </cell>
          <cell r="F45">
            <v>1</v>
          </cell>
          <cell r="G45" t="str">
            <v>677,93</v>
          </cell>
          <cell r="H45">
            <v>677.93</v>
          </cell>
        </row>
        <row r="46">
          <cell r="B46" t="str">
            <v>02.03.104</v>
          </cell>
          <cell r="C46" t="str">
            <v>ALCAPAO EM FERRO 60X60CM, INCLUSO FERRAGENS</v>
          </cell>
          <cell r="E46" t="str">
            <v>UN</v>
          </cell>
          <cell r="F46">
            <v>1</v>
          </cell>
          <cell r="G46" t="str">
            <v>93,00</v>
          </cell>
          <cell r="H46">
            <v>93</v>
          </cell>
        </row>
        <row r="47">
          <cell r="B47" t="str">
            <v>02.03.200</v>
          </cell>
          <cell r="C47" t="str">
            <v>FERRAGENS</v>
          </cell>
          <cell r="H47">
            <v>178.41</v>
          </cell>
        </row>
        <row r="48">
          <cell r="B48" t="str">
            <v>02.03.201</v>
          </cell>
          <cell r="C48" t="str">
            <v>FECHADURA DE EMBUTIR COM CILINDRO, EXTERNA, COMPLETA, ACABAMENTO PADRÃO MÉDIO, INCLUSO EXECUÇÃO DE FURO - FORNECIMENTO E INSTALAÇÃO. AF_12/2019</v>
          </cell>
          <cell r="E48" t="str">
            <v>UN</v>
          </cell>
          <cell r="F48">
            <v>1</v>
          </cell>
          <cell r="G48" t="str">
            <v>100,02</v>
          </cell>
          <cell r="H48">
            <v>100.02</v>
          </cell>
        </row>
        <row r="49">
          <cell r="B49" t="str">
            <v>02.03.202</v>
          </cell>
          <cell r="C49" t="str">
            <v>FECHADURA DE EMBUTIR PARA PORTA DE BANHEIRO, COMPLETA, ACABAMENTO PADRÃO MÉDIO, INCLUSO EXECUÇÃO DE FURO - FORNECIMENTO E INSTALAÇÃO. AF_12/2019</v>
          </cell>
          <cell r="E49" t="str">
            <v>UN</v>
          </cell>
          <cell r="F49">
            <v>1</v>
          </cell>
          <cell r="G49" t="str">
            <v>78,39</v>
          </cell>
          <cell r="H49">
            <v>78.39</v>
          </cell>
        </row>
        <row r="50">
          <cell r="B50" t="str">
            <v>02.03.300</v>
          </cell>
          <cell r="C50" t="str">
            <v>ACABAMENTOS E ACESSÓRIOS</v>
          </cell>
          <cell r="H50">
            <v>610.39350000000002</v>
          </cell>
        </row>
        <row r="51">
          <cell r="B51" t="str">
            <v>02.03.301</v>
          </cell>
          <cell r="C51" t="str">
            <v>PINTURA ESMALTE FOSCO PARA MADEIRA, DUAS DEMAOS, SOBRE FUNDO NIVELADOR BRANCO</v>
          </cell>
          <cell r="E51" t="str">
            <v>M2</v>
          </cell>
          <cell r="F51">
            <v>4.6500000000000004</v>
          </cell>
          <cell r="G51" t="str">
            <v>25,29</v>
          </cell>
          <cell r="H51">
            <v>117.5985</v>
          </cell>
        </row>
        <row r="52">
          <cell r="B52" t="str">
            <v>02.03.302</v>
          </cell>
          <cell r="C52" t="str">
            <v>PEITORIL EM MARMORE BRANCO, LARGURA DE 25CM, ASSENTADO COM ARGAMASSA TRACO 1:3 (CIMENTO E AREIA MEDIA), PREPARO MANUAL DA ARGAMASSA</v>
          </cell>
          <cell r="E52" t="str">
            <v>M</v>
          </cell>
          <cell r="F52">
            <v>4.5</v>
          </cell>
          <cell r="G52" t="str">
            <v>109,51</v>
          </cell>
          <cell r="H52">
            <v>492.79500000000002</v>
          </cell>
        </row>
        <row r="53">
          <cell r="B53" t="str">
            <v>02.04.000</v>
          </cell>
          <cell r="C53" t="str">
            <v>ACABAMENTOS - REVESTIMENTOS DE PISO</v>
          </cell>
          <cell r="H53">
            <v>661.65779999999995</v>
          </cell>
        </row>
        <row r="54">
          <cell r="B54" t="str">
            <v>02.04.100</v>
          </cell>
          <cell r="C54" t="str">
            <v>PISO E CONTRA PISO</v>
          </cell>
          <cell r="H54">
            <v>320.90289999999999</v>
          </cell>
        </row>
        <row r="55">
          <cell r="B55" t="str">
            <v>02.04.102</v>
          </cell>
          <cell r="C55" t="str">
            <v>CONTRAPISO EM ARGAMASSA TRAÇO 1:4 (CIMENTO E AREIA), PREPARO MECÂNICO COM BETONEIRA 400 L, APLICADO EM ÁREAS SECAS SOBRE LAJE, ADERIDO, ESPESSURA 4CM. AF_06/2014</v>
          </cell>
          <cell r="E55" t="str">
            <v>M2</v>
          </cell>
          <cell r="F55">
            <v>9.43</v>
          </cell>
          <cell r="G55" t="str">
            <v>34,03</v>
          </cell>
          <cell r="H55">
            <v>320.90289999999999</v>
          </cell>
        </row>
        <row r="56">
          <cell r="B56" t="str">
            <v>02.04.200</v>
          </cell>
          <cell r="C56" t="str">
            <v>REVESTIMENTO CERÂMICO</v>
          </cell>
          <cell r="H56">
            <v>340.75490000000002</v>
          </cell>
        </row>
        <row r="57">
          <cell r="B57" t="str">
            <v>02.04.201</v>
          </cell>
          <cell r="C57" t="str">
            <v>REVESTIMENTO CERÂMICO PARA PISO COM PLACAS TIPO ESMALTADA EXTRA DE DIMENSÕES 35X35 CM APLICADA EM AMBIENTES DE ÁREA MAIOR QUE 10 M2. AF_06/2014</v>
          </cell>
          <cell r="E57" t="str">
            <v>M2</v>
          </cell>
          <cell r="F57">
            <v>9.43</v>
          </cell>
          <cell r="G57" t="str">
            <v>27,83</v>
          </cell>
          <cell r="H57">
            <v>262.43689999999998</v>
          </cell>
        </row>
        <row r="58">
          <cell r="B58" t="str">
            <v>02.04.202</v>
          </cell>
          <cell r="C58" t="str">
            <v>RODAPÉ CERÂMICO DE 7CM DE ALTURA COM PLACAS TIPO ESMALTADA EXTRA  DE DIMENSÕES 35X35CM. AF_06/2014</v>
          </cell>
          <cell r="E58" t="str">
            <v>M</v>
          </cell>
          <cell r="F58">
            <v>17.100000000000001</v>
          </cell>
          <cell r="G58" t="str">
            <v>4,58</v>
          </cell>
          <cell r="H58">
            <v>78.317999999999998</v>
          </cell>
        </row>
        <row r="59">
          <cell r="B59" t="str">
            <v>02.05.000</v>
          </cell>
          <cell r="C59" t="str">
            <v>ACABAMENTOS - REVESTIMENTOS DE PAREDE</v>
          </cell>
          <cell r="H59">
            <v>3272.5131999999999</v>
          </cell>
        </row>
        <row r="60">
          <cell r="B60" t="str">
            <v>02.05.100</v>
          </cell>
          <cell r="C60" t="str">
            <v>PAREDE DE ALVENARIA COM REVESTIMENTO CERÂMICO - INTERNO</v>
          </cell>
          <cell r="H60">
            <v>1212.903</v>
          </cell>
        </row>
        <row r="61">
          <cell r="B61" t="str">
            <v>02.05.101</v>
          </cell>
          <cell r="C61" t="str">
            <v>CHAPISCO APLICADO EM ALVENARIAS E ESTRUTURAS DE CONCRETO INTERNAS, COM COLHER DE PEDREIRO.  ARGAMASSA TRAÇO 1:3 COM PREPARO EM BETONEIRA 400L. AF_06/2014</v>
          </cell>
          <cell r="E61" t="str">
            <v>M2</v>
          </cell>
          <cell r="F61">
            <v>17.100000000000001</v>
          </cell>
          <cell r="G61" t="str">
            <v>3,01</v>
          </cell>
          <cell r="H61">
            <v>51.470999999999997</v>
          </cell>
        </row>
        <row r="62">
          <cell r="B62" t="str">
            <v>02.05.102</v>
          </cell>
          <cell r="C62" t="str">
            <v>EMBOÇO, PARA RECEBIMENTO DE CERÂMICA, EM ARGAMASSA TRAÇO 1:2:8, PREPARO MANUAL, APLICADO MANUALMENTE EM FACES INTERNAS DE PAREDES, PARA AMBIENTE COM ÁREA  ENTRE 5M2 E 10M2, ESPESSURA DE 20MM, COM EXECUÇÃO DE TALISCAS. AF_06/2014</v>
          </cell>
          <cell r="E62" t="str">
            <v>M2</v>
          </cell>
          <cell r="F62">
            <v>17.100000000000001</v>
          </cell>
          <cell r="G62" t="str">
            <v>27,16</v>
          </cell>
          <cell r="H62">
            <v>464.43599999999998</v>
          </cell>
        </row>
        <row r="63">
          <cell r="B63" t="str">
            <v>02.05.103</v>
          </cell>
          <cell r="C63" t="str">
            <v>REVESTIMENTO CERÂMICO PARA PAREDES INTERNAS COM PLACAS TIPO ESMALTADA EXTRA DE DIMENSÕES 25X35 CM APLICADAS EM AMBIENTES DE ÁREA MAIOR QUE 5 M² NA ALTURA INTEIRA DAS PAREDES. AF_06/2014</v>
          </cell>
          <cell r="E63" t="str">
            <v>M2</v>
          </cell>
          <cell r="F63">
            <v>17.100000000000001</v>
          </cell>
          <cell r="G63" t="str">
            <v>40,76</v>
          </cell>
          <cell r="H63">
            <v>696.99599999999998</v>
          </cell>
        </row>
        <row r="64">
          <cell r="B64" t="str">
            <v>02.05.200</v>
          </cell>
          <cell r="C64" t="str">
            <v>PAREDE DE ALVENARIA COM PINTURA - INTERNO</v>
          </cell>
          <cell r="H64">
            <v>456.4948</v>
          </cell>
        </row>
        <row r="65">
          <cell r="B65" t="str">
            <v>02.05.201</v>
          </cell>
          <cell r="C65" t="str">
            <v>CHAPISCO APLICADO EM ALVENARIAS E ESTRUTURAS DE CONCRETO INTERNAS, COM COLHER DE PEDREIRO.  ARGAMASSA TRAÇO 1:3 COM PREPARO EM BETONEIRA 400L. AF_06/2014</v>
          </cell>
          <cell r="E65" t="str">
            <v>M2</v>
          </cell>
          <cell r="F65">
            <v>16.82</v>
          </cell>
          <cell r="G65" t="str">
            <v>3,01</v>
          </cell>
          <cell r="H65">
            <v>50.6282</v>
          </cell>
        </row>
        <row r="66">
          <cell r="B66" t="str">
            <v>02.05.202</v>
          </cell>
          <cell r="C66" t="str">
            <v>MASSA ÚNICA, PARA RECEBIMENTO DE PINTURA, EM ARGAMASSA TRAÇO 1:2:8, PREPARO MECÂNICO COM BETONEIRA 400L, APLICADA MANUALMENTE EM FACES INTERNAS DE PAREDES, ESPESSURA DE 20MM, COM EXECUÇÃO DE TALISCAS. AF_06/2014</v>
          </cell>
          <cell r="E66" t="str">
            <v>M2</v>
          </cell>
          <cell r="F66">
            <v>16.82</v>
          </cell>
          <cell r="G66" t="str">
            <v>24,13</v>
          </cell>
          <cell r="H66">
            <v>405.86660000000001</v>
          </cell>
        </row>
        <row r="67">
          <cell r="B67" t="str">
            <v>02.05.300</v>
          </cell>
          <cell r="C67" t="str">
            <v>PAREDE DE ALVENARIA COM PINTURA - EXTERNA</v>
          </cell>
          <cell r="H67">
            <v>1603.1153999999999</v>
          </cell>
        </row>
        <row r="68">
          <cell r="B68" t="str">
            <v>02.05.301</v>
          </cell>
          <cell r="C68" t="str">
            <v>CHAPISCO APLICADO EM ALVENARIA (COM PRESENÇA DE VÃOS) E ESTRUTURAS DE CONCRETO DE FACHADA, COM COLHER DE PEDREIRO.  ARGAMASSA TRAÇO 1:3 COM PREPARO MANUAL. AF_06/2014</v>
          </cell>
          <cell r="E68" t="str">
            <v>M2</v>
          </cell>
          <cell r="F68">
            <v>32.729999999999997</v>
          </cell>
          <cell r="G68" t="str">
            <v>7,47</v>
          </cell>
          <cell r="H68">
            <v>244.4931</v>
          </cell>
        </row>
        <row r="69">
          <cell r="B69" t="str">
            <v>02.05.302</v>
          </cell>
          <cell r="C69" t="str">
            <v>EMBOÇO OU MASSA ÚNICA EM ARGAMASSA TRAÇO 1:2:8, PREPARO MECÂNICO COM BETONEIRA 400 L, APLICADA MANUALMENTE EM PANOS DE FACHADA COM PRESENÇA DE VÃOS, ESPESSURA DE 25 MM. AF_06/2014</v>
          </cell>
          <cell r="E69" t="str">
            <v>M2</v>
          </cell>
          <cell r="F69">
            <v>32.729999999999997</v>
          </cell>
          <cell r="G69" t="str">
            <v>41,51</v>
          </cell>
          <cell r="H69">
            <v>1358.6223</v>
          </cell>
        </row>
        <row r="70">
          <cell r="B70" t="str">
            <v>02.06.000</v>
          </cell>
          <cell r="C70" t="str">
            <v>ACABAMENTOS - REVESTIMENTOS DE TETO</v>
          </cell>
          <cell r="H70">
            <v>906.09479999999996</v>
          </cell>
        </row>
        <row r="71">
          <cell r="B71" t="str">
            <v>02.06.100</v>
          </cell>
          <cell r="C71" t="str">
            <v>TETO EM LAJE DE PRE-MOLDADA</v>
          </cell>
          <cell r="H71">
            <v>906.09479999999996</v>
          </cell>
        </row>
        <row r="72">
          <cell r="B72" t="str">
            <v>02.06.101</v>
          </cell>
          <cell r="C72" t="str">
            <v>CHAPISCO APLICADO NO TETO, COM ROLO PARA TEXTURA ACRÍLICA. ARGAMASSA INDUSTRIALIZADA COM PREPARO MANUAL. AF_06/2014</v>
          </cell>
          <cell r="E72" t="str">
            <v>M2</v>
          </cell>
          <cell r="F72">
            <v>22.23</v>
          </cell>
          <cell r="G72" t="str">
            <v>7,42</v>
          </cell>
          <cell r="H72">
            <v>164.94659999999999</v>
          </cell>
        </row>
        <row r="73">
          <cell r="B73" t="str">
            <v>02.06.102</v>
          </cell>
          <cell r="C73" t="str">
            <v>MASSA ÚNICA, PARA RECEBIMENTO DE PINTURA, EM ARGAMASSA TRAÇO 1:2:8, PREPARO MECÂNICO COM BETONEIRA 400L, APLICADA MANUALMENTE EM TETO, ESPESSURA DE 20MM, COM EXECUÇÃO DE TALISCAS. AF_03/2015</v>
          </cell>
          <cell r="E73" t="str">
            <v>M2</v>
          </cell>
          <cell r="F73">
            <v>22.23</v>
          </cell>
          <cell r="G73" t="str">
            <v>33,34</v>
          </cell>
          <cell r="H73">
            <v>741.14819999999997</v>
          </cell>
        </row>
        <row r="74">
          <cell r="B74" t="str">
            <v>02.07.000</v>
          </cell>
          <cell r="C74" t="str">
            <v>ACABAMENTOS – PINTURA</v>
          </cell>
          <cell r="H74">
            <v>3360.9045000000001</v>
          </cell>
        </row>
        <row r="75">
          <cell r="B75" t="str">
            <v>02.07.100</v>
          </cell>
          <cell r="C75" t="str">
            <v>PINTURA EM PAREDE INTERNA</v>
          </cell>
          <cell r="H75">
            <v>459.69060000000002</v>
          </cell>
        </row>
        <row r="76">
          <cell r="B76" t="str">
            <v>02.07.101</v>
          </cell>
          <cell r="C76" t="str">
            <v>APLICAÇÃO DE FUNDO SELADOR ACRÍLICO EM PAREDES, UMA DEMÃO. AF_06/2014</v>
          </cell>
          <cell r="E76" t="str">
            <v>M2</v>
          </cell>
          <cell r="F76">
            <v>16.82</v>
          </cell>
          <cell r="G76" t="str">
            <v>2,22</v>
          </cell>
          <cell r="H76">
            <v>37.340400000000002</v>
          </cell>
        </row>
        <row r="77">
          <cell r="B77" t="str">
            <v>02.07.102</v>
          </cell>
          <cell r="C77" t="str">
            <v>APLICAÇÃO E LIXAMENTO DE MASSA LÁTEX EM PAREDES, DUAS DEMÃOS. AF_06/2014</v>
          </cell>
          <cell r="E77" t="str">
            <v>M2</v>
          </cell>
          <cell r="F77">
            <v>16.82</v>
          </cell>
          <cell r="G77" t="str">
            <v>13,59</v>
          </cell>
          <cell r="H77">
            <v>228.5838</v>
          </cell>
        </row>
        <row r="78">
          <cell r="B78" t="str">
            <v>02.07.103</v>
          </cell>
          <cell r="C78" t="str">
            <v>APLICAÇÃO MANUAL DE PINTURA COM TINTA LÁTEX ACRÍLICA EM PAREDES, DUAS DEMÃOS. AF_06/2014</v>
          </cell>
          <cell r="E78" t="str">
            <v>M2</v>
          </cell>
          <cell r="F78">
            <v>16.82</v>
          </cell>
          <cell r="G78" t="str">
            <v>11,52</v>
          </cell>
          <cell r="H78">
            <v>193.7664</v>
          </cell>
        </row>
        <row r="79">
          <cell r="B79" t="str">
            <v>02.07.200</v>
          </cell>
          <cell r="C79" t="str">
            <v>PINTURA EM TETO</v>
          </cell>
          <cell r="H79">
            <v>892.31219999999996</v>
          </cell>
        </row>
        <row r="80">
          <cell r="B80" t="str">
            <v>02.07.201</v>
          </cell>
          <cell r="C80" t="str">
            <v>APLICAÇÃO DE FUNDO SELADOR ACRÍLICO EM TETO, UMA DEMÃO. AF_06/2014</v>
          </cell>
          <cell r="E80" t="str">
            <v>M2</v>
          </cell>
          <cell r="F80">
            <v>22.23</v>
          </cell>
          <cell r="G80" t="str">
            <v>2,58</v>
          </cell>
          <cell r="H80">
            <v>57.353400000000001</v>
          </cell>
        </row>
        <row r="81">
          <cell r="B81" t="str">
            <v>02.07.202</v>
          </cell>
          <cell r="C81" t="str">
            <v>APLICAÇÃO E LIXAMENTO DE MASSA LÁTEX EM TETO, DUAS DEMÃOS. AF_06/2014</v>
          </cell>
          <cell r="E81" t="str">
            <v>M2</v>
          </cell>
          <cell r="F81">
            <v>22.23</v>
          </cell>
          <cell r="G81" t="str">
            <v>24,35</v>
          </cell>
          <cell r="H81">
            <v>541.30050000000006</v>
          </cell>
        </row>
        <row r="82">
          <cell r="B82" t="str">
            <v>02.07.203</v>
          </cell>
          <cell r="C82" t="str">
            <v>APLICAÇÃO MANUAL DE PINTURA COM TINTA LÁTEX ACRÍLICA EM TETO, DUAS DEMÃOS. AF_06/2014</v>
          </cell>
          <cell r="E82" t="str">
            <v>M2</v>
          </cell>
          <cell r="F82">
            <v>22.23</v>
          </cell>
          <cell r="G82" t="str">
            <v>13,21</v>
          </cell>
          <cell r="H82">
            <v>293.6583</v>
          </cell>
        </row>
        <row r="83">
          <cell r="B83" t="str">
            <v>02.07.300</v>
          </cell>
          <cell r="C83" t="str">
            <v>PINTURA EM PAREDE EXTERNA</v>
          </cell>
          <cell r="H83">
            <v>2008.9016999999999</v>
          </cell>
        </row>
        <row r="84">
          <cell r="B84" t="str">
            <v>02.07.301</v>
          </cell>
          <cell r="C84" t="str">
            <v>APLICAÇÃO MANUAL DE FUNDO SELADOR ACRÍLICO EM PAREDES EXTERNAS DE CASAS. AF_06/2014</v>
          </cell>
          <cell r="E84" t="str">
            <v>M2</v>
          </cell>
          <cell r="F84">
            <v>50.01</v>
          </cell>
          <cell r="G84" t="str">
            <v>2,57</v>
          </cell>
          <cell r="H84">
            <v>128.5257</v>
          </cell>
        </row>
        <row r="85">
          <cell r="B85" t="str">
            <v>02.07.302</v>
          </cell>
          <cell r="C85" t="str">
            <v>APLICAÇÃO MANUAL DE MASSA ACRÍLICA EM PAREDES EXTERNAS DE CASAS, DUAS DEMÃOS. AF_05/2017</v>
          </cell>
          <cell r="E85" t="str">
            <v>M2</v>
          </cell>
          <cell r="F85">
            <v>50.01</v>
          </cell>
          <cell r="G85" t="str">
            <v>24,43</v>
          </cell>
          <cell r="H85">
            <v>1221.7443000000001</v>
          </cell>
        </row>
        <row r="86">
          <cell r="B86" t="str">
            <v>02.07.303</v>
          </cell>
          <cell r="C86" t="str">
            <v>APLICAÇÃO MANUAL DE TINTA LÁTEX ACRÍLICA EM PAREDE EXTERNAS DE CASAS, DUAS DEMÃOS. AF_11/2016</v>
          </cell>
          <cell r="E86" t="str">
            <v>M2</v>
          </cell>
          <cell r="F86">
            <v>50.01</v>
          </cell>
          <cell r="G86" t="str">
            <v>13,17</v>
          </cell>
          <cell r="H86">
            <v>658.63170000000002</v>
          </cell>
        </row>
        <row r="87">
          <cell r="B87" t="str">
            <v>02.08.000</v>
          </cell>
          <cell r="C87" t="str">
            <v>INSTALAÇÕES E ACESSÓRIOS</v>
          </cell>
          <cell r="H87">
            <v>6620.7067999999999</v>
          </cell>
        </row>
        <row r="88">
          <cell r="B88" t="str">
            <v>02.08.100</v>
          </cell>
          <cell r="C88" t="str">
            <v>INSTALAÇÕES PLUVIAIS</v>
          </cell>
          <cell r="H88">
            <v>1882.2059999999999</v>
          </cell>
        </row>
        <row r="89">
          <cell r="B89" t="str">
            <v>02.08.101</v>
          </cell>
          <cell r="C89" t="str">
            <v>TUBO PVC, SERIE NORMAL, ESGOTO PREDIAL, DN 100 MM, FORNECIDO E INSTALADO EM RAMAL DE DESCARGA OU RAMAL DE ESGOTO SANITÁRIO. AF_12/2014</v>
          </cell>
          <cell r="E89" t="str">
            <v>M</v>
          </cell>
          <cell r="F89">
            <v>12</v>
          </cell>
          <cell r="G89" t="str">
            <v>44,27</v>
          </cell>
          <cell r="H89">
            <v>531.24</v>
          </cell>
        </row>
        <row r="90">
          <cell r="B90" t="str">
            <v>02.08.102</v>
          </cell>
          <cell r="C90" t="str">
            <v>CURVA LONGA 90 GRAUS, PVC, SERIE NORMAL, ESGOTO PREDIAL, DN 100 MM, JUNTA ELÁSTICA, FORNECIDO E INSTALADO EM RAMAL DE DESCARGA OU RAMAL DE ESGOTO SANITÁRIO. AF_12/2014</v>
          </cell>
          <cell r="E90" t="str">
            <v>UN</v>
          </cell>
          <cell r="F90">
            <v>2</v>
          </cell>
          <cell r="G90" t="str">
            <v>42,69</v>
          </cell>
          <cell r="H90">
            <v>85.38</v>
          </cell>
        </row>
        <row r="91">
          <cell r="B91" t="str">
            <v>02.08.103</v>
          </cell>
          <cell r="C91" t="str">
            <v>JOELHO 45 GRAUS, PVC, SERIE NORMAL, ESGOTO PREDIAL, DN 100 MM, JUNTA ELÁSTICA, FORNECIDO E INSTALADO EM PRUMADA DE ESGOTO SANITÁRIO OU VENTILAÇÃO. AF_12/2014</v>
          </cell>
          <cell r="E91" t="str">
            <v>UN</v>
          </cell>
          <cell r="F91">
            <v>2</v>
          </cell>
          <cell r="G91" t="str">
            <v>13,17</v>
          </cell>
          <cell r="H91">
            <v>26.34</v>
          </cell>
        </row>
        <row r="92">
          <cell r="B92" t="str">
            <v>02.08.104</v>
          </cell>
          <cell r="C92" t="str">
            <v>CAIXA ENTERRADA HIDRÁULICA RETANGULAR EM ALVENARIA COM TIJOLOS CERÂMICOS MACIÇOS, DIMENSÕES INTERNAS: 0,4X0,4X0,4 M PARA REDE DE DRENAGEM. AF_05/2018</v>
          </cell>
          <cell r="E92" t="str">
            <v>UN</v>
          </cell>
          <cell r="F92">
            <v>3</v>
          </cell>
          <cell r="G92" t="str">
            <v>219,51</v>
          </cell>
          <cell r="H92">
            <v>658.53</v>
          </cell>
        </row>
        <row r="93">
          <cell r="B93" t="str">
            <v>02.08.105</v>
          </cell>
          <cell r="C93" t="str">
            <v>CALHA EM CHAPA DE AÇO GALVANIZADO NÚMERO 24, DESENVOLVIMENTO DE 50 CM, INCLUSO TRANSPORTE VERTICAL. AF_07/2019</v>
          </cell>
          <cell r="E93" t="str">
            <v>M</v>
          </cell>
          <cell r="F93">
            <v>10.8</v>
          </cell>
          <cell r="G93" t="str">
            <v>53,77</v>
          </cell>
          <cell r="H93">
            <v>580.71600000000001</v>
          </cell>
        </row>
        <row r="94">
          <cell r="B94" t="str">
            <v>02.08.200</v>
          </cell>
          <cell r="C94" t="str">
            <v>INSTALAÇÕES HIDRÁULICAS</v>
          </cell>
          <cell r="H94">
            <v>1382.9815000000001</v>
          </cell>
        </row>
        <row r="95">
          <cell r="B95" t="str">
            <v>02.08.201</v>
          </cell>
          <cell r="C95" t="str">
            <v>(COMPOSIÇÃO REPRESENTATIVA) DO SERVIÇO DE INSTALAÇÃO DE TUBOS DE PVC, SOLDÁVEL, ÁGUA FRIA, DN 25 MM (INSTALADO EM RAMAL, SUB-RAMAL, RAMAL DE DISTRIBUIÇÃO OU PRUMADA), INCLUSIVE CONEXÕES, CORTES E FIXAÇÕES, PARA PRÉDIOS. AF_10/2015</v>
          </cell>
          <cell r="E95" t="str">
            <v>M</v>
          </cell>
          <cell r="F95">
            <v>3</v>
          </cell>
          <cell r="G95" t="str">
            <v>34,09</v>
          </cell>
          <cell r="H95">
            <v>102.27</v>
          </cell>
        </row>
        <row r="96">
          <cell r="B96" t="str">
            <v>02.08.202</v>
          </cell>
          <cell r="C96" t="str">
            <v>(COMPOSIÇÃO REPRESENTATIVA) DO SERVIÇO DE INSTALAÇÃO TUBOS DE PVC, SOLDÁVEL, ÁGUA FRIA, DN 32 MM (INSTALADO EM RAMAL, SUB-RAMAL, RAMAL DE DISTRIBUIÇÃO OU PRUMADA), INCLUSIVE CONEXÕES, CORTES E FIXAÇÕES, PARA PRÉDIOS. AF_10/2015</v>
          </cell>
          <cell r="E96" t="str">
            <v>M</v>
          </cell>
          <cell r="F96">
            <v>3</v>
          </cell>
          <cell r="G96" t="str">
            <v>20,97</v>
          </cell>
          <cell r="H96">
            <v>62.91</v>
          </cell>
        </row>
        <row r="97">
          <cell r="B97" t="str">
            <v>02.08.203</v>
          </cell>
          <cell r="C97" t="str">
            <v>(COMPOSIÇÃO REPRESENTATIVA) DO SERVIÇO DE INSTALAÇÃO DE TUBOS DE PVC, SOLDÁVEL, ÁGUA FRIA, DN 40 MM (INSTALADO EM PRUMADA), INCLUSIVE CONEXÕES, CORTES E FIXAÇÕES, PARA PRÉDIOS. AF_10/2015</v>
          </cell>
          <cell r="E97" t="str">
            <v>M</v>
          </cell>
          <cell r="F97">
            <v>3</v>
          </cell>
          <cell r="G97" t="str">
            <v>21,36</v>
          </cell>
          <cell r="H97">
            <v>64.08</v>
          </cell>
        </row>
        <row r="98">
          <cell r="B98" t="str">
            <v>02.08.204</v>
          </cell>
          <cell r="C98" t="str">
            <v>REGISTRO DE GAVETA BRUTO, LATÃO, ROSCÁVEL, 1 1/2, INSTALADO EM RESERVAÇÃO DE ÁGUA DE EDIFICAÇÃO QUE POSSUA RESERVATÓRIO DE FIBRA/FIBROCIMENTO  FORNECIMENTO E INSTALAÇÃO. AF_06/2016</v>
          </cell>
          <cell r="E98" t="str">
            <v>UN</v>
          </cell>
          <cell r="F98">
            <v>1</v>
          </cell>
          <cell r="G98" t="str">
            <v>93,60</v>
          </cell>
          <cell r="H98">
            <v>93.6</v>
          </cell>
        </row>
        <row r="99">
          <cell r="B99" t="str">
            <v>02.08.205</v>
          </cell>
          <cell r="C99" t="str">
            <v>VÁLVULA DE DESCARGA METÁLICA, BASE 1 1/2 ", ACABAMENTO METALICO CROMADO - FORNECIMENTO E INSTALAÇÃO. AF_01/2019</v>
          </cell>
          <cell r="E99" t="str">
            <v>UN</v>
          </cell>
          <cell r="F99">
            <v>1</v>
          </cell>
          <cell r="G99" t="str">
            <v>227,82</v>
          </cell>
          <cell r="H99">
            <v>227.82</v>
          </cell>
        </row>
        <row r="100">
          <cell r="B100" t="str">
            <v>02.08.206</v>
          </cell>
          <cell r="C100" t="str">
            <v>TUBO, PVC, SOLDÁVEL, DN  25 MM, INSTALADO EM RESERVAÇÃO DE ÁGUA DE EDIFICAÇÃO QUE POSSUA RESERVATÓRIO DE FIBRA/FIBROCIMENTO   FORNECIMENTO E INSTALAÇÃO. AF_06/2016</v>
          </cell>
          <cell r="E100" t="str">
            <v>M</v>
          </cell>
          <cell r="F100">
            <v>6</v>
          </cell>
          <cell r="G100" t="str">
            <v>7,72</v>
          </cell>
          <cell r="H100">
            <v>46.32</v>
          </cell>
        </row>
        <row r="101">
          <cell r="B101" t="str">
            <v>02.08.207</v>
          </cell>
          <cell r="C101" t="str">
            <v>CAIXA D´AGUA EM POLIETILENO, 250 LITROS, COM ACESSÓRIOS</v>
          </cell>
          <cell r="E101" t="str">
            <v>UN</v>
          </cell>
          <cell r="F101">
            <v>1</v>
          </cell>
          <cell r="G101">
            <v>586.36199999999997</v>
          </cell>
          <cell r="H101">
            <v>586.36199999999997</v>
          </cell>
        </row>
        <row r="102">
          <cell r="B102" t="str">
            <v>02.08.208</v>
          </cell>
          <cell r="C102" t="str">
            <v>SUPORTE APOIO CAIXA D AGUA BARROTES MADEIRA DE PRIMEIRA LINHA</v>
          </cell>
          <cell r="E102" t="str">
            <v>UN</v>
          </cell>
          <cell r="F102">
            <v>1</v>
          </cell>
          <cell r="G102">
            <v>180.01949999999999</v>
          </cell>
          <cell r="H102">
            <v>180.01949999999999</v>
          </cell>
        </row>
        <row r="103">
          <cell r="B103" t="str">
            <v>02.08.209</v>
          </cell>
          <cell r="C103" t="str">
            <v>ADAPTADOR COM FLANGE E ANEL DE VEDAÇÃO, PVC, SOLDÁVEL, DN 40 MM X 1 1/4 , INSTALADO EM RESERVAÇÃO DE ÁGUA DE EDIFICAÇÃO QUE POSSUA RESERVATÓRIO DE FIBRA/FIBROCIMENTO   FORNECIMENTO E INSTALAÇÃO. AF_06/2016</v>
          </cell>
          <cell r="E103" t="str">
            <v>UN</v>
          </cell>
          <cell r="F103">
            <v>1</v>
          </cell>
          <cell r="G103" t="str">
            <v>19,60</v>
          </cell>
          <cell r="H103">
            <v>19.600000000000001</v>
          </cell>
        </row>
        <row r="104">
          <cell r="B104" t="str">
            <v>02.08.300</v>
          </cell>
          <cell r="C104" t="str">
            <v>ACESSÓRIOS INSTALAÇÕES HIDRÁULICAS</v>
          </cell>
          <cell r="H104">
            <v>780.01750000000004</v>
          </cell>
        </row>
        <row r="105">
          <cell r="B105" t="str">
            <v>02.08.301</v>
          </cell>
          <cell r="C105" t="str">
            <v>VASO SANITARIO SIFONADO CONVENCIONAL COM LOUÇA BRANCA, INCLUSO CONJUNTO DE LIGAÇÃO PARA BACIA SANITÁRIA AJUSTÁVEL - FORNECIMENTO E INSTALAÇÃO. AF_10/2016</v>
          </cell>
          <cell r="E105" t="str">
            <v>UN</v>
          </cell>
          <cell r="F105">
            <v>1</v>
          </cell>
          <cell r="G105" t="str">
            <v>199,93</v>
          </cell>
          <cell r="H105">
            <v>199.93</v>
          </cell>
        </row>
        <row r="106">
          <cell r="B106" t="str">
            <v>02.08.302</v>
          </cell>
          <cell r="C106" t="str">
            <v>LAVATÓRIO LOUÇA BRANCA SUSPENSO, 40 X 30CM OU EQUIVALENTE, PADRÃO MÉDIO, INCLUSO SIFÃO TIPO GARRAFA, VÁLVULA E ENGATE FLEXÍVEL DE 40CM EM METAL CROMADO, COM TORNEIRA CROMADA DE MESA, PADRÃO MÉDIO - FORNECIMENTO E INSTALAÇÃO. AF_12/2013</v>
          </cell>
          <cell r="E106" t="str">
            <v>UN</v>
          </cell>
          <cell r="F106">
            <v>1</v>
          </cell>
          <cell r="G106">
            <v>360.61</v>
          </cell>
          <cell r="H106">
            <v>360.61</v>
          </cell>
        </row>
        <row r="107">
          <cell r="B107" t="str">
            <v>02.08.303</v>
          </cell>
          <cell r="C107" t="str">
            <v>PORTA TOALHA ROSTO EM METAL CROMADO, TIPO ARGOLA, INCLUSO FIXAÇÃO. AF_10/2016</v>
          </cell>
          <cell r="E107" t="str">
            <v>UN</v>
          </cell>
          <cell r="F107">
            <v>1</v>
          </cell>
          <cell r="G107" t="str">
            <v>31,98</v>
          </cell>
          <cell r="H107">
            <v>31.98</v>
          </cell>
        </row>
        <row r="108">
          <cell r="B108" t="str">
            <v>02.08.304</v>
          </cell>
          <cell r="C108" t="str">
            <v>PAPELEIRA DE PAREDE EM METAL CROMADO SEM TAMPA, INCLUSO FIXAÇÃO. AF_10/2016</v>
          </cell>
          <cell r="E108" t="str">
            <v>UN</v>
          </cell>
          <cell r="F108">
            <v>1</v>
          </cell>
          <cell r="G108" t="str">
            <v>40,65</v>
          </cell>
          <cell r="H108">
            <v>40.65</v>
          </cell>
        </row>
        <row r="109">
          <cell r="B109" t="str">
            <v>02.08.305</v>
          </cell>
          <cell r="C109" t="str">
            <v>SABONETEIRA PLASTICA TIPO DISPENSER PARA SABONETE LIQUIDO COM RESERVATORIO 800 A 1500 ML, INCLUSO FIXAÇÃO. AF_10/2016</v>
          </cell>
          <cell r="E109" t="str">
            <v>UN</v>
          </cell>
          <cell r="F109">
            <v>1</v>
          </cell>
          <cell r="G109" t="str">
            <v>37,06</v>
          </cell>
          <cell r="H109">
            <v>37.06</v>
          </cell>
        </row>
        <row r="110">
          <cell r="B110" t="str">
            <v>02.08.306</v>
          </cell>
          <cell r="C110" t="str">
            <v>ESPELHO CRISTAL ESPESSURA 4MM, COM MOLDURA EM ALUMINIO E COMPENSADO 6MM PLASTIFICADO COLADO</v>
          </cell>
          <cell r="E110" t="str">
            <v>M2</v>
          </cell>
          <cell r="F110">
            <v>0.25</v>
          </cell>
          <cell r="G110" t="str">
            <v>439,15</v>
          </cell>
          <cell r="H110">
            <v>109.78749999999999</v>
          </cell>
        </row>
        <row r="111">
          <cell r="B111" t="str">
            <v>02.08.400</v>
          </cell>
          <cell r="C111" t="str">
            <v>INSTALAÇÕES DE ESGOTO</v>
          </cell>
          <cell r="H111">
            <v>432.04</v>
          </cell>
        </row>
        <row r="112">
          <cell r="B112" t="str">
            <v>02.08.401</v>
          </cell>
          <cell r="C112" t="str">
            <v>TUBO PVC, SERIE NORMAL, ESGOTO PREDIAL, DN 100 MM, FORNECIDO E INSTALADO EM RAMAL DE DESCARGA OU RAMAL DE ESGOTO SANITÁRIO. AF_12/2014</v>
          </cell>
          <cell r="E112" t="str">
            <v>M</v>
          </cell>
          <cell r="F112">
            <v>3</v>
          </cell>
          <cell r="G112" t="str">
            <v>44,27</v>
          </cell>
          <cell r="H112">
            <v>132.81</v>
          </cell>
        </row>
        <row r="113">
          <cell r="B113" t="str">
            <v>02.08.402</v>
          </cell>
          <cell r="C113" t="str">
            <v>(COMPOSIÇÃO REPRESENTATIVA) DO SERVIÇO DE INSTALAÇÃO DE TUBO DE PVC, SÉRIE NORMAL, ESGOTO PREDIAL, DN 40 MM (INSTALADO EM RAMAL DE DESCARGA OU RAMAL DE ESGOTO SANITÁRIO), INCLUSIVE CONEXÕES, CORTES E FIXAÇÕES, PARA PRÉDIOS. AF_10/2015</v>
          </cell>
          <cell r="E113" t="str">
            <v>M</v>
          </cell>
          <cell r="F113">
            <v>3</v>
          </cell>
          <cell r="G113" t="str">
            <v>45,92</v>
          </cell>
          <cell r="H113">
            <v>137.76</v>
          </cell>
        </row>
        <row r="114">
          <cell r="B114" t="str">
            <v>02.08.403</v>
          </cell>
          <cell r="C114" t="str">
            <v>(COMPOSIÇÃO REPRESENTATIVA) DO SERVIÇO DE INST. TUBO PVC, SÉRIE N, ESGOTO PREDIAL, 100 MM (INST. RAMAL DESCARGA, RAMAL DE ESG. SANIT., PRUMADA ESG. SANIT., VENTILAÇÃO OU SUB-COLETOR AÉREO), INCL. CONEXÕES E CORTES, FIXAÇÕES, P/ PRÉDIOS. AF_10/2015</v>
          </cell>
          <cell r="E114" t="str">
            <v>M</v>
          </cell>
          <cell r="F114">
            <v>3</v>
          </cell>
          <cell r="G114" t="str">
            <v>50,55</v>
          </cell>
          <cell r="H114">
            <v>151.65</v>
          </cell>
        </row>
        <row r="115">
          <cell r="B115" t="str">
            <v>02.08.404</v>
          </cell>
          <cell r="C115" t="str">
            <v>RALO SIFONADO, PVC, DN 100 X 40 MM, JUNTA SOLDÁVEL, FORNECIDO E INSTALADO EM RAMAL DE DESCARGA OU EM RAMAL DE ESGOTO SANITÁRIO. AF_12/2014</v>
          </cell>
          <cell r="E115" t="str">
            <v>UN</v>
          </cell>
          <cell r="F115">
            <v>1</v>
          </cell>
          <cell r="G115" t="str">
            <v>9,82</v>
          </cell>
          <cell r="H115">
            <v>9.82</v>
          </cell>
        </row>
        <row r="116">
          <cell r="B116" t="str">
            <v>02.08.500</v>
          </cell>
          <cell r="C116" t="str">
            <v>INSTALAÇÕES ELÉTRICAS</v>
          </cell>
          <cell r="H116">
            <v>1229.4218000000001</v>
          </cell>
        </row>
        <row r="117">
          <cell r="B117" t="str">
            <v>02.08.501</v>
          </cell>
          <cell r="C117" t="str">
            <v>ELETRODUTO RÍGIDO ROSCÁVEL, PVC, DN 60 MM (2") - FORNECIMENTO E INSTALAÇÃO. AF_12/2015</v>
          </cell>
          <cell r="E117" t="str">
            <v>M</v>
          </cell>
          <cell r="F117">
            <v>15</v>
          </cell>
          <cell r="G117" t="str">
            <v>17,44</v>
          </cell>
          <cell r="H117">
            <v>261.60000000000002</v>
          </cell>
        </row>
        <row r="118">
          <cell r="B118" t="str">
            <v>02.08.502</v>
          </cell>
          <cell r="C118" t="str">
            <v>PONTO DE TOMADA RESIDENCIAL INCLUINDO TOMADA 20A/250V, CAIXA ELÉTRICA, ELETRODUTO, CABO, RASGO, QUEBRA E CHUMBAMENTO. AF_01/2016</v>
          </cell>
          <cell r="E118" t="str">
            <v>UN</v>
          </cell>
          <cell r="F118">
            <v>2</v>
          </cell>
          <cell r="G118" t="str">
            <v>139,58</v>
          </cell>
          <cell r="H118">
            <v>279.16000000000003</v>
          </cell>
        </row>
        <row r="119">
          <cell r="B119" t="str">
            <v>02.08.503</v>
          </cell>
          <cell r="C119" t="str">
            <v>PONTO DE ILUMINAÇÃO RESIDENCIAL INCLUINDO INTERRUPTOR SIMPLES, CAIXA ELÉTRICA, ELETRODUTO, CABO, RASGO, QUEBRA E CHUMBAMENTO (EXCLUINDO LUMINÁRIA E LÂMPADA). AF_01/2016</v>
          </cell>
          <cell r="E119" t="str">
            <v>UN</v>
          </cell>
          <cell r="F119">
            <v>2</v>
          </cell>
          <cell r="G119" t="str">
            <v>116,42</v>
          </cell>
          <cell r="H119">
            <v>232.84</v>
          </cell>
        </row>
        <row r="120">
          <cell r="B120" t="str">
            <v>02.08.504</v>
          </cell>
          <cell r="C120" t="str">
            <v>CABO MULTIPOLAR DE COBRE, FLEXIVEL, CLASSE 4 OU 5, ISOLACAO EM HEPR, COBERTURA EM PVC-ST2, ANTICHAMA BWF-B, 0,6/1 KV, 3 CONDUTORES DE 2,5 MM2 - FORNECIMENTO E INSTALAÇÃO. AF_12/2015</v>
          </cell>
          <cell r="E120" t="str">
            <v>M</v>
          </cell>
          <cell r="F120">
            <v>20</v>
          </cell>
          <cell r="G120">
            <v>6.57409</v>
          </cell>
          <cell r="H120">
            <v>131.48179999999999</v>
          </cell>
        </row>
        <row r="121">
          <cell r="B121" t="str">
            <v>02.08.505</v>
          </cell>
          <cell r="C121" t="str">
            <v>DISJUNTOR MONOPOLAR TIPO DIN, CORRENTE NOMINAL DE 20A - FORNECIMENTO E INSTALAÇÃO. AF_04/2016</v>
          </cell>
          <cell r="E121" t="str">
            <v>UN</v>
          </cell>
          <cell r="F121">
            <v>2</v>
          </cell>
          <cell r="G121" t="str">
            <v>12,78</v>
          </cell>
          <cell r="H121">
            <v>25.56</v>
          </cell>
        </row>
        <row r="122">
          <cell r="B122" t="str">
            <v>02.08.506</v>
          </cell>
          <cell r="C122" t="str">
            <v>DISJUNTOR TERMOMAGNETICO BIPOLAR PADRAO NEMA (AMERICANO) 10 A 50A 240V, FORNECIMENTO E INSTALACAO</v>
          </cell>
          <cell r="E122" t="str">
            <v>UN</v>
          </cell>
          <cell r="F122">
            <v>1</v>
          </cell>
          <cell r="G122" t="str">
            <v>69,04</v>
          </cell>
          <cell r="H122">
            <v>69.040000000000006</v>
          </cell>
        </row>
        <row r="123">
          <cell r="B123" t="str">
            <v>02.08.507</v>
          </cell>
          <cell r="C123" t="str">
            <v>LUMINÁRIA TIPO PLAFON EM PLÁSTICO, DE SOBREPOR, COM 1 LÂMPADA DE 15 W, - FORNECIMENTO E INSTALAÇÃO. AF_11/2017</v>
          </cell>
          <cell r="E123" t="str">
            <v>UN</v>
          </cell>
          <cell r="F123">
            <v>2</v>
          </cell>
          <cell r="G123" t="str">
            <v>31,22</v>
          </cell>
          <cell r="H123">
            <v>62.44</v>
          </cell>
        </row>
        <row r="124">
          <cell r="B124" t="str">
            <v>02.08.508</v>
          </cell>
          <cell r="C124" t="str">
            <v>PONTO DE UTILIZAÇÃO DE EQUIPAMENTOS ELÉTRICOS, RESIDENCIAL, INCLUINDO SUPORTE E PLACA, CAIXA ELÉTRICA, ELETRODUTO, CABO, RASGO, QUEBRA E CHUMBAMENTO. AF_01/2016</v>
          </cell>
          <cell r="E124" t="str">
            <v>UN</v>
          </cell>
          <cell r="F124">
            <v>1</v>
          </cell>
          <cell r="G124" t="str">
            <v>167,30</v>
          </cell>
          <cell r="H124">
            <v>167.3</v>
          </cell>
        </row>
        <row r="125">
          <cell r="B125" t="str">
            <v>02.08.600</v>
          </cell>
          <cell r="C125" t="str">
            <v>QUADRO DE DISTRIBUIÇÃO</v>
          </cell>
          <cell r="H125">
            <v>67.87</v>
          </cell>
        </row>
        <row r="126">
          <cell r="B126" t="str">
            <v>02.08.601</v>
          </cell>
          <cell r="C126" t="str">
            <v>QUADRO DE DISTRIBUICAO DE ENERGIA P/ 6 DISJUNTORES TERMOMAGNETICOS MONOPOLARES SEM BARRAMENTO, DE EMBUTIR, EM CHAPA METALICA - FORNECIMENTO E INSTALACAO</v>
          </cell>
          <cell r="E126" t="str">
            <v>UN</v>
          </cell>
          <cell r="F126">
            <v>1</v>
          </cell>
          <cell r="G126" t="str">
            <v>67,87</v>
          </cell>
          <cell r="H126">
            <v>67.87</v>
          </cell>
        </row>
        <row r="127">
          <cell r="B127" t="str">
            <v>02.08.700</v>
          </cell>
          <cell r="C127" t="str">
            <v>LOGICA E TELEFONIA</v>
          </cell>
          <cell r="H127">
            <v>332.6</v>
          </cell>
        </row>
        <row r="128">
          <cell r="B128" t="str">
            <v>02.08.701</v>
          </cell>
          <cell r="C128" t="str">
            <v>ELETRODUTO RÍGIDO ROSCÁVEL, PVC, DN 60 MM (2") - FORNECIMENTO E INSTALAÇÃO. AF_12/2015</v>
          </cell>
          <cell r="E128" t="str">
            <v>M</v>
          </cell>
          <cell r="F128">
            <v>12</v>
          </cell>
          <cell r="G128" t="str">
            <v>17,44</v>
          </cell>
          <cell r="H128">
            <v>209.28</v>
          </cell>
        </row>
        <row r="129">
          <cell r="B129" t="str">
            <v>02.08.702</v>
          </cell>
          <cell r="C129" t="str">
            <v>CABO ELETRÔNICO CATEGORIA 5E, INSTALADO EM EDIFICAÇÃO RESIDENCIAL - FORNECIMENTO E INSTALAÇÃO. AF_11/2019</v>
          </cell>
          <cell r="E129" t="str">
            <v>M</v>
          </cell>
          <cell r="F129">
            <v>20</v>
          </cell>
          <cell r="G129" t="str">
            <v>1,84</v>
          </cell>
          <cell r="H129">
            <v>36.799999999999997</v>
          </cell>
        </row>
        <row r="130">
          <cell r="B130" t="str">
            <v>02.08.703</v>
          </cell>
          <cell r="C130" t="str">
            <v>TOMADA DE REDE RJ45 - FORNECIMENTO E INSTALAÇÃO. AF_11/2019</v>
          </cell>
          <cell r="E130" t="str">
            <v>UN</v>
          </cell>
          <cell r="F130">
            <v>2</v>
          </cell>
          <cell r="G130" t="str">
            <v>43,26</v>
          </cell>
          <cell r="H130">
            <v>86.52</v>
          </cell>
        </row>
        <row r="131">
          <cell r="B131" t="str">
            <v>02.08.800</v>
          </cell>
          <cell r="C131" t="str">
            <v>EQUIPAMENTOS DE BANHEIROS</v>
          </cell>
          <cell r="H131">
            <v>513.57000000000005</v>
          </cell>
        </row>
        <row r="132">
          <cell r="B132" t="str">
            <v>02.08.801</v>
          </cell>
          <cell r="C132" t="str">
            <v>PORTA TOALHA ROSTO EM METAL CROMADO, TIPO ARGOLA, INCLUSO FIXAÇÃO. AF_10/2016</v>
          </cell>
          <cell r="E132" t="str">
            <v>UN</v>
          </cell>
          <cell r="F132">
            <v>1</v>
          </cell>
          <cell r="G132" t="str">
            <v>31,98</v>
          </cell>
          <cell r="H132">
            <v>31.98</v>
          </cell>
        </row>
        <row r="133">
          <cell r="B133" t="str">
            <v>02.08.802</v>
          </cell>
          <cell r="C133" t="str">
            <v>PAPELEIRA DE PAREDE EM METAL CROMADO SEM TAMPA, INCLUSO FIXAÇÃO. AF_10/2016</v>
          </cell>
          <cell r="E133" t="str">
            <v>UN</v>
          </cell>
          <cell r="F133">
            <v>1</v>
          </cell>
          <cell r="G133" t="str">
            <v>40,65</v>
          </cell>
          <cell r="H133">
            <v>40.65</v>
          </cell>
        </row>
        <row r="134">
          <cell r="B134" t="str">
            <v>02.08.803</v>
          </cell>
          <cell r="C134" t="str">
            <v>SABONETEIRA PLASTICA TIPO DISPENSER PARA SABONETE LIQUIDO COM RESERVATORIO 800 A 1500 ML, INCLUSO FIXAÇÃO. AF_10/2016</v>
          </cell>
          <cell r="E134" t="str">
            <v>UN</v>
          </cell>
          <cell r="F134">
            <v>1</v>
          </cell>
          <cell r="G134" t="str">
            <v>37,06</v>
          </cell>
          <cell r="H134">
            <v>37.06</v>
          </cell>
        </row>
        <row r="135">
          <cell r="B135" t="str">
            <v>02.08.804</v>
          </cell>
          <cell r="C135" t="str">
            <v>ESPELHO CRISTAL ESPESSURA 4MM, COM MOLDURA DE MADEIRA</v>
          </cell>
          <cell r="E135" t="str">
            <v>M2</v>
          </cell>
          <cell r="F135">
            <v>1</v>
          </cell>
          <cell r="G135" t="str">
            <v>403,88</v>
          </cell>
          <cell r="H135">
            <v>403.88</v>
          </cell>
        </row>
        <row r="136">
          <cell r="B136" t="str">
            <v>03.00.000</v>
          </cell>
          <cell r="C136" t="str">
            <v>MÓDULO - III (INFRAESTRUTURA EXTERNA E URBANIZAÇÃO)</v>
          </cell>
          <cell r="H136">
            <v>13536.7037052</v>
          </cell>
        </row>
        <row r="137">
          <cell r="B137" t="str">
            <v>03.01.000</v>
          </cell>
          <cell r="C137" t="str">
            <v>INFRA ESTRUTURA EXTERNA – REDE DE ESGOTO</v>
          </cell>
          <cell r="H137">
            <v>5935.2143500000002</v>
          </cell>
        </row>
        <row r="138">
          <cell r="B138" t="str">
            <v>03.01.100</v>
          </cell>
          <cell r="C138" t="str">
            <v>LOCAÇÃO DA REDE</v>
          </cell>
          <cell r="H138">
            <v>221.76</v>
          </cell>
        </row>
        <row r="139">
          <cell r="B139" t="str">
            <v>03.01.100</v>
          </cell>
          <cell r="C139" t="str">
            <v>LOCAÇÃO DE REDE DE ÁGUA OU ESGOTO. AF_10/2018</v>
          </cell>
          <cell r="E139" t="str">
            <v>M</v>
          </cell>
          <cell r="F139">
            <v>63</v>
          </cell>
          <cell r="G139" t="str">
            <v>3,52</v>
          </cell>
          <cell r="H139">
            <v>221.76</v>
          </cell>
        </row>
        <row r="140">
          <cell r="B140" t="str">
            <v>03.01.200</v>
          </cell>
          <cell r="C140" t="str">
            <v>MOVIMENTAÇÃO DE TERRA</v>
          </cell>
          <cell r="H140">
            <v>1211.5935999999999</v>
          </cell>
        </row>
        <row r="141">
          <cell r="B141" t="str">
            <v>03.01.201</v>
          </cell>
          <cell r="C141" t="str">
            <v>ESCAVAÇÃO MANUAL DE VALA COM PROFUNDIDADE MENOR OU IGUAL A 1,30 M. AF_03/2016</v>
          </cell>
          <cell r="E141" t="str">
            <v>M3</v>
          </cell>
          <cell r="F141">
            <v>10.08</v>
          </cell>
          <cell r="G141" t="str">
            <v>68,67</v>
          </cell>
          <cell r="H141">
            <v>692.19359999999995</v>
          </cell>
        </row>
        <row r="142">
          <cell r="B142" t="str">
            <v>03.01.202</v>
          </cell>
          <cell r="C142" t="str">
            <v>REATERRO MANUAL DE VALAS COM COMPACTAÇÃO MECANIZADA. AF_04/2016</v>
          </cell>
          <cell r="E142" t="str">
            <v>M3</v>
          </cell>
          <cell r="F142">
            <v>20</v>
          </cell>
          <cell r="G142" t="str">
            <v>25,97</v>
          </cell>
          <cell r="H142">
            <v>519.4</v>
          </cell>
        </row>
        <row r="143">
          <cell r="B143" t="str">
            <v>03.01.300</v>
          </cell>
          <cell r="C143" t="str">
            <v>INSTALAÇÕES DE ESGOTO</v>
          </cell>
          <cell r="H143">
            <v>4501.8607499999998</v>
          </cell>
        </row>
        <row r="144">
          <cell r="B144" t="str">
            <v>03.01.301</v>
          </cell>
          <cell r="C144" t="str">
            <v>TUBO PVC, SERIE NORMAL, ESGOTO PREDIAL, DN 100 MM, FORNECIDO E INSTALADO EM RAMAL DE DESCARGA OU RAMAL DE ESGOTO SANITÁRIO. AF_12/2014</v>
          </cell>
          <cell r="E144" t="str">
            <v>M</v>
          </cell>
          <cell r="F144">
            <v>63</v>
          </cell>
          <cell r="G144" t="str">
            <v>44,27</v>
          </cell>
          <cell r="H144">
            <v>2789.01</v>
          </cell>
        </row>
        <row r="145">
          <cell r="B145" t="str">
            <v>03.01.302</v>
          </cell>
          <cell r="C145" t="str">
            <v>CAIXA ENTERRADA HIDRÁULICA RETANGULAR, EM ALVENARIA COM BLOCOS DE CONCRETO, DIMENSÕES INTERNAS: 0,6X0,6X0,6 M PARA REDE DE ESGOTO. AF_05/2018</v>
          </cell>
          <cell r="E145" t="str">
            <v>UN</v>
          </cell>
          <cell r="F145">
            <v>5</v>
          </cell>
          <cell r="G145">
            <v>342.57015000000001</v>
          </cell>
          <cell r="H145">
            <v>1712.8507500000001</v>
          </cell>
        </row>
        <row r="146">
          <cell r="B146" t="str">
            <v>03.02.000</v>
          </cell>
          <cell r="C146" t="str">
            <v>INFRA ESTRUTURA EXTERNA – REDE DE AGUA POTÁVEL</v>
          </cell>
          <cell r="H146">
            <v>735.35400000000004</v>
          </cell>
        </row>
        <row r="147">
          <cell r="B147" t="str">
            <v>03.02.100</v>
          </cell>
          <cell r="C147" t="str">
            <v>LOCAÇÃO DA REDE</v>
          </cell>
          <cell r="H147">
            <v>78.847999999999999</v>
          </cell>
        </row>
        <row r="148">
          <cell r="B148" t="str">
            <v>03.02.101</v>
          </cell>
          <cell r="C148" t="str">
            <v>LOCAÇÃO DE REDE DE ÁGUA OU ESGOTO. AF_10/2018</v>
          </cell>
          <cell r="E148" t="str">
            <v>M</v>
          </cell>
          <cell r="F148">
            <v>22.4</v>
          </cell>
          <cell r="G148" t="str">
            <v>3,52</v>
          </cell>
          <cell r="H148">
            <v>78.847999999999999</v>
          </cell>
        </row>
        <row r="149">
          <cell r="B149" t="str">
            <v>03.02.200</v>
          </cell>
          <cell r="C149" t="str">
            <v>MOVIMENTAÇÃO DE TERRA</v>
          </cell>
          <cell r="H149">
            <v>434.19600000000003</v>
          </cell>
        </row>
        <row r="150">
          <cell r="B150" t="str">
            <v>03.02.201</v>
          </cell>
          <cell r="C150" t="str">
            <v>ESCAVAÇÃO MANUAL DE VALA COM PROFUNDIDADE MENOR OU IGUAL A 1,30 M. AF_03/2016</v>
          </cell>
          <cell r="E150" t="str">
            <v>M3</v>
          </cell>
          <cell r="F150">
            <v>3.6</v>
          </cell>
          <cell r="G150" t="str">
            <v>68,67</v>
          </cell>
          <cell r="H150">
            <v>247.21199999999999</v>
          </cell>
        </row>
        <row r="151">
          <cell r="B151" t="str">
            <v>03.02.202</v>
          </cell>
          <cell r="C151" t="str">
            <v>REATERRO MANUAL DE VALAS COM COMPACTAÇÃO MECANIZADA. AF_04/2016</v>
          </cell>
          <cell r="E151" t="str">
            <v>M3</v>
          </cell>
          <cell r="F151">
            <v>7.2</v>
          </cell>
          <cell r="G151" t="str">
            <v>25,97</v>
          </cell>
          <cell r="H151">
            <v>186.98400000000001</v>
          </cell>
        </row>
        <row r="152">
          <cell r="B152" t="str">
            <v>03.02.300</v>
          </cell>
          <cell r="C152" t="str">
            <v>INSTALAÇÕES DE ÁGUA POTÁVEL</v>
          </cell>
          <cell r="H152">
            <v>222.31</v>
          </cell>
        </row>
        <row r="153">
          <cell r="B153" t="str">
            <v>03.02.301</v>
          </cell>
          <cell r="C153" t="str">
            <v>TUBO, PVC, SOLDÁVEL, DN  25 MM, INSTALADO EM RESERVAÇÃO DE ÁGUA DE EDIFICAÇÃO QUE POSSUA RESERVATÓRIO DE FIBRA/FIBROCIMENTO   FORNECIMENTO E INSTALAÇÃO. AF_06/2016</v>
          </cell>
          <cell r="E153" t="str">
            <v>M</v>
          </cell>
          <cell r="F153">
            <v>24</v>
          </cell>
          <cell r="G153" t="str">
            <v>7,72</v>
          </cell>
          <cell r="H153">
            <v>185.28</v>
          </cell>
        </row>
        <row r="154">
          <cell r="B154" t="str">
            <v>03.02.302</v>
          </cell>
          <cell r="C154" t="str">
            <v>LUVA, PVC, SOLDÁVEL, DN 25MM, INSTALADO EM RAMAL OU SUB-RAMAL DE ÁGUA - FORNECIMENTO E INSTALAÇÃO. AF_12/2014</v>
          </cell>
          <cell r="E154" t="str">
            <v>UN</v>
          </cell>
          <cell r="F154">
            <v>7</v>
          </cell>
          <cell r="G154" t="str">
            <v>5,29</v>
          </cell>
          <cell r="H154">
            <v>37.03</v>
          </cell>
        </row>
        <row r="155">
          <cell r="B155" t="str">
            <v>03.03.000</v>
          </cell>
          <cell r="C155" t="str">
            <v>INFRA ESTRUTURA EXTERNA – REDE DE ELETRICA</v>
          </cell>
          <cell r="H155">
            <v>2630.9915000000001</v>
          </cell>
        </row>
        <row r="156">
          <cell r="B156" t="str">
            <v>03.03.100</v>
          </cell>
          <cell r="C156" t="str">
            <v>LOCAÇÃO DA REDE</v>
          </cell>
          <cell r="H156">
            <v>147.84</v>
          </cell>
        </row>
        <row r="157">
          <cell r="B157" t="str">
            <v>03.03.101</v>
          </cell>
          <cell r="C157" t="str">
            <v>LOCAÇÃO DE REDE DE ÁGUA OU ESGOTO. AF_10/2018</v>
          </cell>
          <cell r="E157" t="str">
            <v>M</v>
          </cell>
          <cell r="F157">
            <v>42</v>
          </cell>
          <cell r="G157" t="str">
            <v>3,52</v>
          </cell>
          <cell r="H157">
            <v>147.84</v>
          </cell>
        </row>
        <row r="158">
          <cell r="B158" t="str">
            <v>03.03.200</v>
          </cell>
          <cell r="C158" t="str">
            <v>MOVIMENTAÇÃO DE TERRA</v>
          </cell>
          <cell r="H158">
            <v>808.08699999999999</v>
          </cell>
        </row>
        <row r="159">
          <cell r="B159" t="str">
            <v>03.02.201</v>
          </cell>
          <cell r="C159" t="str">
            <v>ESCAVAÇÃO MANUAL DE VALA COM PROFUNDIDADE MENOR OU IGUAL A 1,30 M. AF_03/2016</v>
          </cell>
          <cell r="E159" t="str">
            <v>M3</v>
          </cell>
          <cell r="F159">
            <v>6.7</v>
          </cell>
          <cell r="G159" t="str">
            <v>68,67</v>
          </cell>
          <cell r="H159">
            <v>460.089</v>
          </cell>
        </row>
        <row r="160">
          <cell r="B160" t="str">
            <v>03.02.202</v>
          </cell>
          <cell r="C160" t="str">
            <v>REATERRO MANUAL DE VALAS COM COMPACTAÇÃO MECANIZADA. AF_04/2016</v>
          </cell>
          <cell r="E160" t="str">
            <v>M3</v>
          </cell>
          <cell r="F160">
            <v>13.4</v>
          </cell>
          <cell r="G160" t="str">
            <v>25,97</v>
          </cell>
          <cell r="H160">
            <v>347.99799999999999</v>
          </cell>
        </row>
        <row r="161">
          <cell r="B161" t="str">
            <v>03.03.300</v>
          </cell>
          <cell r="C161" t="str">
            <v>INSTALAÇÕES DE REDE ELÉTRICA</v>
          </cell>
          <cell r="H161">
            <v>1675.0645</v>
          </cell>
        </row>
        <row r="162">
          <cell r="B162" t="str">
            <v>03.03.301</v>
          </cell>
          <cell r="C162" t="str">
            <v>ELETRODUTO RÍGIDO ROSCÁVEL, PVC, DN 60 MM (2") - FORNECIMENTO E INSTALAÇÃO. AF_12/2015</v>
          </cell>
          <cell r="E162" t="str">
            <v>M</v>
          </cell>
          <cell r="F162">
            <v>42</v>
          </cell>
          <cell r="G162" t="str">
            <v>17,44</v>
          </cell>
          <cell r="H162">
            <v>732.48</v>
          </cell>
        </row>
        <row r="163">
          <cell r="B163" t="str">
            <v>03.03.302</v>
          </cell>
          <cell r="C163" t="str">
            <v>CABO MULTIPOLAR DE COBRE, FLEXIVEL, CLASSE 4 OU 5, ISOLACAO EM HEPR, COBERTURA EM PVC-ST2, ANTICHAMA BWF-B, 0,6/1 KV, 3 CONDUTORES DE 4,0 MM2 - FORNECIMENTO E INSTALAÇÃO. AF_12/2015</v>
          </cell>
          <cell r="E163" t="str">
            <v>M</v>
          </cell>
          <cell r="F163">
            <v>50</v>
          </cell>
          <cell r="G163">
            <v>9.3824900000000007</v>
          </cell>
          <cell r="H163">
            <v>469.12450000000001</v>
          </cell>
        </row>
        <row r="164">
          <cell r="B164" t="str">
            <v>03.03.303</v>
          </cell>
          <cell r="C164" t="str">
            <v>CAIXA ENTERRADA ELÉTRICA RETANGULAR, EM ALVENARIA COM TIJOLOS CERÂMICOS MACIÇOS, FUNDO COM BRITA, DIMENSÕES INTERNAS: 0,4X0,4X0,4 M. AF_05/2018</v>
          </cell>
          <cell r="E164" t="str">
            <v>UN</v>
          </cell>
          <cell r="F164">
            <v>2</v>
          </cell>
          <cell r="G164" t="str">
            <v>202,21</v>
          </cell>
          <cell r="H164">
            <v>404.42</v>
          </cell>
        </row>
        <row r="165">
          <cell r="B165" t="str">
            <v>03.03.304</v>
          </cell>
          <cell r="C165" t="str">
            <v>DISJUNTOR TERMOMAGNETICO BIPOLAR PADRAO NEMA (AMERICANO) 10 A 50A 240V, FORNECIMENTO E INSTALACAO</v>
          </cell>
          <cell r="E165" t="str">
            <v>UN</v>
          </cell>
          <cell r="F165">
            <v>1</v>
          </cell>
          <cell r="G165" t="str">
            <v>69,04</v>
          </cell>
          <cell r="H165">
            <v>69.040000000000006</v>
          </cell>
        </row>
        <row r="166">
          <cell r="B166" t="str">
            <v>03.04.000</v>
          </cell>
          <cell r="C166" t="str">
            <v>INFRA ESTRUTURA EXTERNA – REDE DE LÓGICA E TELEFONIA</v>
          </cell>
          <cell r="H166">
            <v>2620.1867999999999</v>
          </cell>
        </row>
        <row r="167">
          <cell r="B167" t="str">
            <v>03.04.100</v>
          </cell>
          <cell r="C167" t="str">
            <v>LOCAÇÃO DA REDE</v>
          </cell>
          <cell r="H167">
            <v>151.36000000000001</v>
          </cell>
        </row>
        <row r="168">
          <cell r="B168" t="str">
            <v>03.04.101</v>
          </cell>
          <cell r="C168" t="str">
            <v>LOCAÇÃO DE REDE DE ÁGUA OU ESGOTO. AF_10/2018</v>
          </cell>
          <cell r="E168" t="str">
            <v>M</v>
          </cell>
          <cell r="F168">
            <v>43</v>
          </cell>
          <cell r="G168" t="str">
            <v>3,52</v>
          </cell>
          <cell r="H168">
            <v>151.36000000000001</v>
          </cell>
        </row>
        <row r="169">
          <cell r="B169" t="str">
            <v>03.04.200</v>
          </cell>
          <cell r="C169" t="str">
            <v>MOVIMENTAÇÃO DE TERRA</v>
          </cell>
          <cell r="H169">
            <v>829.79679999999996</v>
          </cell>
        </row>
        <row r="170">
          <cell r="B170" t="str">
            <v>03.04.201</v>
          </cell>
          <cell r="C170" t="str">
            <v>ESCAVAÇÃO MANUAL DE VALA COM PROFUNDIDADE MENOR OU IGUAL A 1,30 M. AF_03/2016</v>
          </cell>
          <cell r="E170" t="str">
            <v>M3</v>
          </cell>
          <cell r="F170">
            <v>6.88</v>
          </cell>
          <cell r="G170" t="str">
            <v>68,67</v>
          </cell>
          <cell r="H170">
            <v>472.44959999999998</v>
          </cell>
        </row>
        <row r="171">
          <cell r="B171" t="str">
            <v>03.04.202</v>
          </cell>
          <cell r="C171" t="str">
            <v>REATERRO MANUAL DE VALAS COM COMPACTAÇÃO MECANIZADA. AF_04/2016</v>
          </cell>
          <cell r="E171" t="str">
            <v>M3</v>
          </cell>
          <cell r="F171">
            <v>13.76</v>
          </cell>
          <cell r="G171" t="str">
            <v>25,97</v>
          </cell>
          <cell r="H171">
            <v>357.34719999999999</v>
          </cell>
        </row>
        <row r="172">
          <cell r="B172" t="str">
            <v>03.04.300</v>
          </cell>
          <cell r="C172" t="str">
            <v>INSTALAÇÕES DE LÓGICA</v>
          </cell>
          <cell r="H172">
            <v>1639.03</v>
          </cell>
        </row>
        <row r="173">
          <cell r="B173" t="str">
            <v>03.04.301</v>
          </cell>
          <cell r="C173" t="str">
            <v>ELETRODUTO RÍGIDO ROSCÁVEL, PVC, DN 60 MM (2") - FORNECIMENTO E INSTALAÇÃO. AF_12/2015</v>
          </cell>
          <cell r="E173" t="str">
            <v>M</v>
          </cell>
          <cell r="F173">
            <v>42</v>
          </cell>
          <cell r="G173" t="str">
            <v>17,44</v>
          </cell>
          <cell r="H173">
            <v>732.48</v>
          </cell>
        </row>
        <row r="174">
          <cell r="B174" t="str">
            <v>03.04.302</v>
          </cell>
          <cell r="C174" t="str">
            <v>CABO ELETRÔNICO CATEGORIA 5E, INSTALADO EM EDIFICAÇÃO RESIDENCIAL - FORNECIMENTO E INSTALAÇÃO. AF_11/2019</v>
          </cell>
          <cell r="E174" t="str">
            <v>M</v>
          </cell>
          <cell r="F174">
            <v>163</v>
          </cell>
          <cell r="G174" t="str">
            <v>1,84</v>
          </cell>
          <cell r="H174">
            <v>299.92</v>
          </cell>
        </row>
        <row r="175">
          <cell r="B175" t="str">
            <v>03.04.303</v>
          </cell>
          <cell r="C175" t="str">
            <v>CAIXA ENTERRADA ELÉTRICA RETANGULAR, EM ALVENARIA COM TIJOLOS CERÂMICOS MACIÇOS, FUNDO COM BRITA, DIMENSÕES INTERNAS: 0,4X0,4X0,4 M. AF_05/2018</v>
          </cell>
          <cell r="E175" t="str">
            <v>UN</v>
          </cell>
          <cell r="F175">
            <v>3</v>
          </cell>
          <cell r="G175" t="str">
            <v>202,21</v>
          </cell>
          <cell r="H175">
            <v>606.63</v>
          </cell>
        </row>
        <row r="176">
          <cell r="B176" t="str">
            <v>03.05.000</v>
          </cell>
          <cell r="C176" t="str">
            <v>INFRA ESTRUTURA EXTERNA - CALÇAMENTOS/PASSEIOS</v>
          </cell>
          <cell r="H176">
            <v>1170.7161552</v>
          </cell>
        </row>
        <row r="177">
          <cell r="B177" t="str">
            <v>03.05.100</v>
          </cell>
          <cell r="C177" t="str">
            <v>BLOCO INTERTRAVADO(PAVER)</v>
          </cell>
          <cell r="H177">
            <v>1170.7161552</v>
          </cell>
        </row>
        <row r="178">
          <cell r="B178" t="str">
            <v>03.05.101</v>
          </cell>
          <cell r="C178" t="str">
            <v>EXECUÇÃO DE PASSEIO EM PISO INTERTRAVADO, COM BLOCO RETANGULAR COR NATURAL DE 20 X 10 CM, ESPESSURA 6 CM. AF_12/2015 (SÓ MÃO DE OBRA)</v>
          </cell>
          <cell r="E178" t="str">
            <v>M2</v>
          </cell>
          <cell r="F178">
            <v>36.799999999999997</v>
          </cell>
          <cell r="G178">
            <v>19.222314000000001</v>
          </cell>
          <cell r="H178">
            <v>707.38115519999997</v>
          </cell>
        </row>
        <row r="179">
          <cell r="B179" t="str">
            <v>03.05.102</v>
          </cell>
          <cell r="C179" t="str">
            <v>EXECUÇÃO DE PASSEIO EM PISO INTERTRAVADO, COM BLOCO RETANGULAR COR NATURAL DE 20 X 10 CM, ESPESSURA 6 CM. AF_12/2015</v>
          </cell>
          <cell r="E179" t="str">
            <v>M2</v>
          </cell>
          <cell r="F179">
            <v>8.5</v>
          </cell>
          <cell r="G179" t="str">
            <v>54,51</v>
          </cell>
          <cell r="H179">
            <v>463.33499999999998</v>
          </cell>
        </row>
        <row r="180">
          <cell r="B180" t="str">
            <v>03.06.000</v>
          </cell>
          <cell r="C180" t="str">
            <v>URBANIZAÇÃO - PAISAGISMO</v>
          </cell>
          <cell r="H180">
            <v>444.24090000000001</v>
          </cell>
        </row>
        <row r="181">
          <cell r="B181" t="str">
            <v>03.06.100</v>
          </cell>
          <cell r="C181" t="str">
            <v>PLANTIO DE GRAMA</v>
          </cell>
          <cell r="H181">
            <v>444.24090000000001</v>
          </cell>
        </row>
        <row r="182">
          <cell r="B182" t="str">
            <v>03.06.101</v>
          </cell>
          <cell r="C182" t="str">
            <v>PLANTIO DE GRAMA EM PLACAS. AF_05/2018</v>
          </cell>
          <cell r="E182" t="str">
            <v>M2</v>
          </cell>
          <cell r="F182">
            <v>59.47</v>
          </cell>
          <cell r="G182" t="str">
            <v>7,47</v>
          </cell>
          <cell r="H182">
            <v>444.24090000000001</v>
          </cell>
        </row>
        <row r="183">
          <cell r="B183" t="str">
            <v>04.00.000</v>
          </cell>
          <cell r="C183" t="str">
            <v>MÓDULO - IV  (FINALIZAÇÃO DA OBRA)</v>
          </cell>
          <cell r="H183">
            <v>710.84990000000005</v>
          </cell>
        </row>
        <row r="184">
          <cell r="B184" t="str">
            <v>04.01.000</v>
          </cell>
          <cell r="C184" t="str">
            <v>FINALIZAÇÃO DA OBRA - ACABAMENTOS</v>
          </cell>
          <cell r="H184">
            <v>710.84990000000005</v>
          </cell>
        </row>
        <row r="185">
          <cell r="B185" t="str">
            <v>04.01.100</v>
          </cell>
          <cell r="C185" t="str">
            <v>LIMPEZA FINAL DA OBRA</v>
          </cell>
          <cell r="H185">
            <v>463.5299</v>
          </cell>
        </row>
        <row r="186">
          <cell r="B186" t="str">
            <v>04.01.101</v>
          </cell>
          <cell r="C186" t="str">
            <v>LIMPEZA DE PISO CERÂMICO OU PORCELANATO COM VASSOURA A SECO. AF_04/2019</v>
          </cell>
          <cell r="E186" t="str">
            <v>M2</v>
          </cell>
          <cell r="F186">
            <v>9.09</v>
          </cell>
          <cell r="G186" t="str">
            <v>0,43</v>
          </cell>
          <cell r="H186">
            <v>3.9087000000000001</v>
          </cell>
        </row>
        <row r="187">
          <cell r="B187" t="str">
            <v>04.01.102</v>
          </cell>
          <cell r="C187" t="str">
            <v>LIMPEZA DE PISO CERÂMICO OU PORCELANATO COM PANO ÚMIDO. AF_04/2019</v>
          </cell>
          <cell r="E187" t="str">
            <v>M2</v>
          </cell>
          <cell r="F187">
            <v>9.09</v>
          </cell>
          <cell r="G187" t="str">
            <v>1,68</v>
          </cell>
          <cell r="H187">
            <v>15.2712</v>
          </cell>
        </row>
        <row r="188">
          <cell r="B188" t="str">
            <v>04.01.103</v>
          </cell>
          <cell r="C188" t="str">
            <v>LIMPEZA DE REVESTIMENTO CERÂMICO EM PAREDE COM PANO ÚMIDO AF_04/2019</v>
          </cell>
          <cell r="E188" t="str">
            <v>M2</v>
          </cell>
          <cell r="F188">
            <v>15</v>
          </cell>
          <cell r="G188" t="str">
            <v>0,69</v>
          </cell>
          <cell r="H188">
            <v>10.35</v>
          </cell>
        </row>
        <row r="189">
          <cell r="B189" t="str">
            <v>04.01.104</v>
          </cell>
          <cell r="C189" t="str">
            <v>LIMPEZA DE SUPERFÍCIE COM JATO DE ALTA PRESSÃO. AF_04/2019</v>
          </cell>
          <cell r="E189" t="str">
            <v>M2</v>
          </cell>
          <cell r="F189">
            <v>280</v>
          </cell>
          <cell r="G189" t="str">
            <v>1,55</v>
          </cell>
          <cell r="H189">
            <v>434</v>
          </cell>
        </row>
        <row r="190">
          <cell r="B190" t="str">
            <v>04.02.200</v>
          </cell>
          <cell r="C190" t="str">
            <v>CARGA E TRANSPORTE DE ENTULHOS</v>
          </cell>
          <cell r="H190">
            <v>247.32</v>
          </cell>
        </row>
        <row r="191">
          <cell r="B191" t="str">
            <v>04.02.201</v>
          </cell>
          <cell r="C191" t="str">
            <v>CARGA MANUAL DE ENTULHO EM CAMINHAO BASCULANTE 6 M3</v>
          </cell>
          <cell r="E191" t="str">
            <v>M3</v>
          </cell>
          <cell r="F191">
            <v>12</v>
          </cell>
          <cell r="G191" t="str">
            <v>20,61</v>
          </cell>
          <cell r="H191">
            <v>247.32</v>
          </cell>
        </row>
        <row r="192">
          <cell r="B192" t="str">
            <v>SUB TOTAL(R$):</v>
          </cell>
          <cell r="H192">
            <v>45232.75303706</v>
          </cell>
        </row>
        <row r="193">
          <cell r="B193" t="str">
            <v>B.D.I:</v>
          </cell>
          <cell r="G193">
            <v>0.215</v>
          </cell>
          <cell r="H193">
            <v>9725.0419029678997</v>
          </cell>
        </row>
        <row r="194">
          <cell r="B194" t="str">
            <v>PREÇO TOTAL GLOBAL COM B.D.I(R$):</v>
          </cell>
          <cell r="H194">
            <v>54957.794940027903</v>
          </cell>
        </row>
        <row r="195">
          <cell r="H195">
            <v>45232.75303706</v>
          </cell>
        </row>
      </sheetData>
      <sheetData sheetId="1">
        <row r="8">
          <cell r="A8" t="str">
            <v>01.01.000</v>
          </cell>
          <cell r="B8" t="str">
            <v>SERVIÇOS PRELIMINARES</v>
          </cell>
          <cell r="C8">
            <v>874.86980000000005</v>
          </cell>
          <cell r="D8">
            <v>1.9341511211647976E-2</v>
          </cell>
        </row>
        <row r="9">
          <cell r="A9" t="str">
            <v>01.02.000</v>
          </cell>
          <cell r="B9" t="str">
            <v>INSTALAÇÕES DE CANTEIRO</v>
          </cell>
          <cell r="C9">
            <v>1239.2274675399999</v>
          </cell>
          <cell r="D9">
            <v>2.7396684577758925E-2</v>
          </cell>
        </row>
        <row r="10">
          <cell r="A10" t="str">
            <v>02.01.000</v>
          </cell>
          <cell r="B10" t="str">
            <v>OBRA BRUTA - INFRA ESTRUTURA</v>
          </cell>
          <cell r="C10">
            <v>8281.5569643199997</v>
          </cell>
          <cell r="D10">
            <v>0.18308761700917855</v>
          </cell>
        </row>
        <row r="11">
          <cell r="A11" t="str">
            <v>02.02.000</v>
          </cell>
          <cell r="B11" t="str">
            <v>OBRA BRUTA – COBERTURA</v>
          </cell>
          <cell r="C11">
            <v>2093.5637999999999</v>
          </cell>
          <cell r="D11">
            <v>4.6284244478435918E-2</v>
          </cell>
        </row>
        <row r="12">
          <cell r="A12" t="str">
            <v>02.03.000</v>
          </cell>
          <cell r="B12" t="str">
            <v>ACABAMENTOS – ESQUADRIAS</v>
          </cell>
          <cell r="C12">
            <v>3674.1043</v>
          </cell>
          <cell r="D12">
            <v>8.1226634536035E-2</v>
          </cell>
        </row>
        <row r="13">
          <cell r="A13" t="str">
            <v>02.04.000</v>
          </cell>
          <cell r="B13" t="str">
            <v>ACABAMENTOS - REVESTIMENTOS DE PISO</v>
          </cell>
          <cell r="C13">
            <v>661.65779999999995</v>
          </cell>
          <cell r="D13">
            <v>1.4627847203063054E-2</v>
          </cell>
        </row>
        <row r="14">
          <cell r="A14" t="str">
            <v>02.05.000</v>
          </cell>
          <cell r="B14" t="str">
            <v>ACABAMENTOS - REVESTIMENTOS DE PAREDE</v>
          </cell>
          <cell r="C14">
            <v>3272.5131999999999</v>
          </cell>
          <cell r="D14">
            <v>7.234830914047552E-2</v>
          </cell>
        </row>
        <row r="15">
          <cell r="A15" t="str">
            <v>02.06.000</v>
          </cell>
          <cell r="B15" t="str">
            <v>ACABAMENTOS - REVESTIMENTOS DE TETO</v>
          </cell>
          <cell r="C15">
            <v>906.09479999999996</v>
          </cell>
          <cell r="D15">
            <v>2.0031829573973099E-2</v>
          </cell>
        </row>
        <row r="16">
          <cell r="A16" t="str">
            <v>02.07.000</v>
          </cell>
          <cell r="B16" t="str">
            <v>ACABAMENTOS – PINTURA</v>
          </cell>
          <cell r="C16">
            <v>3360.9045000000001</v>
          </cell>
          <cell r="D16">
            <v>7.4302452854159706E-2</v>
          </cell>
        </row>
        <row r="17">
          <cell r="A17" t="str">
            <v>02.08.000</v>
          </cell>
          <cell r="B17" t="str">
            <v>INSTALAÇÕES E ACESSÓRIOS</v>
          </cell>
          <cell r="C17">
            <v>6620.7067999999999</v>
          </cell>
          <cell r="D17">
            <v>0.14636975102036209</v>
          </cell>
        </row>
        <row r="18">
          <cell r="A18" t="str">
            <v>03.01.000</v>
          </cell>
          <cell r="B18" t="str">
            <v>INFRA ESTRUTURA EXTERNA – REDE DE ESGOTO</v>
          </cell>
          <cell r="C18">
            <v>5935.2143500000002</v>
          </cell>
          <cell r="D18">
            <v>0.1312149703808029</v>
          </cell>
        </row>
        <row r="19">
          <cell r="A19" t="str">
            <v>03.02.000</v>
          </cell>
          <cell r="B19" t="str">
            <v>INFRA ESTRUTURA EXTERNA – REDE DE AGUA POTÁVEL</v>
          </cell>
          <cell r="C19">
            <v>735.35400000000004</v>
          </cell>
          <cell r="D19">
            <v>1.6257113499094592E-2</v>
          </cell>
        </row>
        <row r="20">
          <cell r="A20" t="str">
            <v>03.03.000</v>
          </cell>
          <cell r="B20" t="str">
            <v>INFRA ESTRUTURA EXTERNA – REDE DE ELETRICA</v>
          </cell>
          <cell r="C20">
            <v>2630.9915000000001</v>
          </cell>
          <cell r="D20">
            <v>5.8165628296919757E-2</v>
          </cell>
        </row>
        <row r="21">
          <cell r="A21" t="str">
            <v>03.04.000</v>
          </cell>
          <cell r="B21" t="str">
            <v>INFRA ESTRUTURA EXTERNA – REDE DE LÓGICA E TELEFONIA</v>
          </cell>
          <cell r="C21">
            <v>2620.1867999999999</v>
          </cell>
          <cell r="D21">
            <v>5.792675935186245E-2</v>
          </cell>
        </row>
        <row r="22">
          <cell r="A22" t="str">
            <v>03.05.000</v>
          </cell>
          <cell r="B22" t="str">
            <v>INFRA ESTRUTURA EXTERNA - CALÇAMENTOS/PASSEIOS</v>
          </cell>
          <cell r="C22">
            <v>1170.7161552</v>
          </cell>
          <cell r="D22">
            <v>2.5882045124266732E-2</v>
          </cell>
        </row>
        <row r="23">
          <cell r="A23" t="str">
            <v>03.06.000</v>
          </cell>
          <cell r="B23" t="str">
            <v>URBANIZAÇÃO - PAISAGISMO</v>
          </cell>
          <cell r="C23">
            <v>444.24090000000001</v>
          </cell>
          <cell r="D23">
            <v>9.8212217955432769E-3</v>
          </cell>
        </row>
        <row r="24">
          <cell r="A24" t="str">
            <v>04.01.000</v>
          </cell>
          <cell r="B24" t="str">
            <v>FINALIZAÇÃO DA OBRA - ACABAMENTOS</v>
          </cell>
          <cell r="C24">
            <v>710.84990000000005</v>
          </cell>
          <cell r="D24">
            <v>1.5715379946420419E-2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D929-002F-43B3-9F49-BD453B4AAF22}">
  <dimension ref="A1:AJ1000"/>
  <sheetViews>
    <sheetView tabSelected="1" workbookViewId="0">
      <selection activeCell="B1" sqref="B1:P1"/>
    </sheetView>
  </sheetViews>
  <sheetFormatPr defaultColWidth="14.42578125" defaultRowHeight="15" outlineLevelCol="1"/>
  <cols>
    <col min="1" max="1" width="20.28515625" style="3" customWidth="1"/>
    <col min="2" max="2" width="101.7109375" style="3" customWidth="1"/>
    <col min="3" max="3" width="16.42578125" style="3" customWidth="1"/>
    <col min="4" max="6" width="15.28515625" style="3" customWidth="1"/>
    <col min="7" max="14" width="15.28515625" style="3" customWidth="1" outlineLevel="1"/>
    <col min="15" max="16" width="15.28515625" style="3" customWidth="1"/>
    <col min="17" max="36" width="8.85546875" style="3" customWidth="1"/>
    <col min="37" max="16384" width="14.42578125" style="3"/>
  </cols>
  <sheetData>
    <row r="1" spans="1:36" ht="42" customHeight="1">
      <c r="A1" s="1"/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42" customHeight="1" thickBot="1">
      <c r="A2" s="4"/>
      <c r="B2" s="90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3.75" customHeight="1">
      <c r="A3" s="5" t="str">
        <f>'[1]I - ANALÍTICO'!A3</f>
        <v>DESCRIÇÃO</v>
      </c>
      <c r="B3" s="6" t="str">
        <f>'[1]I - ANALÍTICO'!B3</f>
        <v>GUARITA</v>
      </c>
      <c r="C3" s="93" t="s">
        <v>1</v>
      </c>
      <c r="D3" s="78" t="str">
        <f>'[1]I - ANALÍTICO'!B5</f>
        <v>16213/2019</v>
      </c>
      <c r="E3" s="93" t="s">
        <v>2</v>
      </c>
      <c r="F3" s="94">
        <f>'[1]I - ANALÍTICO'!H2</f>
        <v>0.215</v>
      </c>
      <c r="G3" s="95" t="s">
        <v>3</v>
      </c>
      <c r="H3" s="96"/>
      <c r="I3" s="98">
        <f>'[1]I - ANALÍTICO'!H3</f>
        <v>54957.794940027903</v>
      </c>
      <c r="J3" s="96"/>
      <c r="K3" s="95" t="s">
        <v>4</v>
      </c>
      <c r="L3" s="96"/>
      <c r="M3" s="78">
        <v>12</v>
      </c>
      <c r="N3" s="78" t="s">
        <v>5</v>
      </c>
      <c r="O3" s="80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33.75" customHeight="1" thickBot="1">
      <c r="A4" s="7" t="str">
        <f>'[1]I - ANALÍTICO'!A4</f>
        <v>LOCAL</v>
      </c>
      <c r="B4" s="8" t="str">
        <f>'[1]I - ANALÍTICO'!B4</f>
        <v>CÂMARA DE VEREADORES</v>
      </c>
      <c r="C4" s="79"/>
      <c r="D4" s="79"/>
      <c r="E4" s="79"/>
      <c r="F4" s="79"/>
      <c r="G4" s="82"/>
      <c r="H4" s="97"/>
      <c r="I4" s="82"/>
      <c r="J4" s="97"/>
      <c r="K4" s="82"/>
      <c r="L4" s="97"/>
      <c r="M4" s="79"/>
      <c r="N4" s="79"/>
      <c r="O4" s="82"/>
      <c r="P4" s="8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7.75" customHeight="1">
      <c r="A5" s="78" t="s">
        <v>6</v>
      </c>
      <c r="B5" s="78" t="s">
        <v>7</v>
      </c>
      <c r="C5" s="9" t="s">
        <v>8</v>
      </c>
      <c r="D5" s="84" t="s">
        <v>9</v>
      </c>
      <c r="E5" s="86" t="s">
        <v>10</v>
      </c>
      <c r="F5" s="75"/>
      <c r="G5" s="86" t="s">
        <v>11</v>
      </c>
      <c r="H5" s="75"/>
      <c r="I5" s="86" t="s">
        <v>12</v>
      </c>
      <c r="J5" s="75"/>
      <c r="K5" s="74" t="s">
        <v>13</v>
      </c>
      <c r="L5" s="75"/>
      <c r="M5" s="74" t="s">
        <v>14</v>
      </c>
      <c r="N5" s="75"/>
      <c r="O5" s="74" t="s">
        <v>15</v>
      </c>
      <c r="P5" s="7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7.75" customHeight="1" thickBot="1">
      <c r="A6" s="79"/>
      <c r="B6" s="79"/>
      <c r="C6" s="10" t="s">
        <v>16</v>
      </c>
      <c r="D6" s="85"/>
      <c r="E6" s="11" t="s">
        <v>16</v>
      </c>
      <c r="F6" s="12" t="s">
        <v>9</v>
      </c>
      <c r="G6" s="11" t="s">
        <v>16</v>
      </c>
      <c r="H6" s="12" t="s">
        <v>9</v>
      </c>
      <c r="I6" s="13" t="s">
        <v>16</v>
      </c>
      <c r="J6" s="12" t="s">
        <v>9</v>
      </c>
      <c r="K6" s="13" t="s">
        <v>16</v>
      </c>
      <c r="L6" s="12" t="s">
        <v>9</v>
      </c>
      <c r="M6" s="13" t="s">
        <v>16</v>
      </c>
      <c r="N6" s="12" t="s">
        <v>9</v>
      </c>
      <c r="O6" s="13" t="s">
        <v>16</v>
      </c>
      <c r="P6" s="12" t="s">
        <v>9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42" customHeight="1">
      <c r="A7" s="15" t="str">
        <f>'[1]I - ANALÍTICO'!B7</f>
        <v>01.00.000</v>
      </c>
      <c r="B7" s="16" t="str">
        <f>VLOOKUP(A7,'[1]I - ANALÍTICO'!$B$7:$C$70000,2,0)</f>
        <v>MÓDULO - I  (CANTEIRO)</v>
      </c>
      <c r="C7" s="17"/>
      <c r="D7" s="18"/>
      <c r="E7" s="19"/>
      <c r="F7" s="20"/>
      <c r="G7" s="21"/>
      <c r="H7" s="22"/>
      <c r="I7" s="23"/>
      <c r="J7" s="22"/>
      <c r="K7" s="19"/>
      <c r="L7" s="22"/>
      <c r="M7" s="23"/>
      <c r="N7" s="22"/>
      <c r="O7" s="17"/>
      <c r="P7" s="22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42" customHeight="1">
      <c r="A8" s="25" t="s">
        <v>17</v>
      </c>
      <c r="B8" s="26" t="str">
        <f>VLOOKUP(A8,'[1]I - ANALÍTICO'!$B$2:$H$10000,2,0)</f>
        <v>SERVIÇOS PRELIMINARES</v>
      </c>
      <c r="C8" s="27">
        <f>VLOOKUP(A8,'[1]I - ANALÍTICO'!$B$2:$H$10000,7,0)</f>
        <v>874.86980000000005</v>
      </c>
      <c r="D8" s="28">
        <f>VLOOKUP($A8,'[1]II - SINTÉTICO'!$A$8:$D$24,4,0)</f>
        <v>1.9341511211647976E-2</v>
      </c>
      <c r="E8" s="29">
        <f>$C$8*F8</f>
        <v>874.86980000000005</v>
      </c>
      <c r="F8" s="30">
        <v>1</v>
      </c>
      <c r="G8" s="29">
        <f>$C$8*H8</f>
        <v>0</v>
      </c>
      <c r="H8" s="31"/>
      <c r="I8" s="29">
        <f>$C$8*J8</f>
        <v>0</v>
      </c>
      <c r="J8" s="30"/>
      <c r="K8" s="29">
        <f>$C$8*L8</f>
        <v>0</v>
      </c>
      <c r="L8" s="30"/>
      <c r="M8" s="29">
        <f>$C$8*N8</f>
        <v>0</v>
      </c>
      <c r="N8" s="30"/>
      <c r="O8" s="32">
        <f t="shared" ref="O8:O9" si="0">E8+G8+I8+K8+M8</f>
        <v>874.86980000000005</v>
      </c>
      <c r="P8" s="33">
        <f t="shared" ref="P8:P9" si="1">O8/C8</f>
        <v>1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2" customHeight="1">
      <c r="A9" s="34" t="s">
        <v>18</v>
      </c>
      <c r="B9" s="35" t="str">
        <f>VLOOKUP(A9,'[1]I - ANALÍTICO'!$B$2:$H$10000,2,0)</f>
        <v>INSTALAÇÕES DE CANTEIRO</v>
      </c>
      <c r="C9" s="36">
        <f>VLOOKUP(A9,'[1]I - ANALÍTICO'!$B$2:$H$10000,7,0)</f>
        <v>1239.2274675399999</v>
      </c>
      <c r="D9" s="37">
        <f>VLOOKUP($A9,'[1]II - SINTÉTICO'!$A$8:$D$24,4,0)</f>
        <v>2.7396684577758925E-2</v>
      </c>
      <c r="E9" s="36">
        <f>$C$9*F9</f>
        <v>1239.2274675399999</v>
      </c>
      <c r="F9" s="38">
        <v>1</v>
      </c>
      <c r="G9" s="36">
        <f>$C$9*H9</f>
        <v>0</v>
      </c>
      <c r="H9" s="39"/>
      <c r="I9" s="36">
        <f>$C$9*J9</f>
        <v>0</v>
      </c>
      <c r="J9" s="40"/>
      <c r="K9" s="36">
        <f>$C$9*L9</f>
        <v>0</v>
      </c>
      <c r="L9" s="41"/>
      <c r="M9" s="36">
        <f>$C$9*N9</f>
        <v>0</v>
      </c>
      <c r="N9" s="41"/>
      <c r="O9" s="42">
        <f t="shared" si="0"/>
        <v>1239.2274675399999</v>
      </c>
      <c r="P9" s="41">
        <f t="shared" si="1"/>
        <v>1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42" customHeight="1">
      <c r="A10" s="15" t="str">
        <f>'[1]I - ANALÍTICO'!B19</f>
        <v>02.00.000</v>
      </c>
      <c r="B10" s="16" t="str">
        <f>VLOOKUP(A10,'[1]I - ANALÍTICO'!$B$7:$C$70000,2,0)</f>
        <v xml:space="preserve">MÓDULO - II  (EDIFICAÇÃO) </v>
      </c>
      <c r="C10" s="19"/>
      <c r="D10" s="18"/>
      <c r="E10" s="19"/>
      <c r="F10" s="43"/>
      <c r="G10" s="19"/>
      <c r="H10" s="44"/>
      <c r="I10" s="19"/>
      <c r="J10" s="22"/>
      <c r="K10" s="19"/>
      <c r="L10" s="22"/>
      <c r="M10" s="19"/>
      <c r="N10" s="22"/>
      <c r="O10" s="45"/>
      <c r="P10" s="22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</row>
    <row r="11" spans="1:36" ht="42" customHeight="1">
      <c r="A11" s="25" t="s">
        <v>19</v>
      </c>
      <c r="B11" s="26" t="str">
        <f>VLOOKUP(A11,'[1]I - ANALÍTICO'!$B$2:$H$10000,2,0)</f>
        <v>OBRA BRUTA - INFRA ESTRUTURA</v>
      </c>
      <c r="C11" s="29">
        <f>VLOOKUP(A11,'[1]I - ANALÍTICO'!$B$2:$H$10000,7,0)</f>
        <v>8281.5569643199997</v>
      </c>
      <c r="D11" s="47">
        <f>VLOOKUP($A11,'[1]II - SINTÉTICO'!$A$8:$D$24,4,0)</f>
        <v>0.18308761700917855</v>
      </c>
      <c r="E11" s="29">
        <f>$C$11*F11</f>
        <v>2484.4670892959998</v>
      </c>
      <c r="F11" s="30">
        <v>0.3</v>
      </c>
      <c r="G11" s="29">
        <f>$C$11*H11</f>
        <v>2484.4670892959998</v>
      </c>
      <c r="H11" s="48">
        <v>0.3</v>
      </c>
      <c r="I11" s="29">
        <f>$C$11*J11</f>
        <v>3312.6227857280001</v>
      </c>
      <c r="J11" s="49">
        <v>0.4</v>
      </c>
      <c r="K11" s="29">
        <f>$C$11*L11</f>
        <v>0</v>
      </c>
      <c r="L11" s="33"/>
      <c r="M11" s="29">
        <f>$C$11*N11</f>
        <v>0</v>
      </c>
      <c r="N11" s="33"/>
      <c r="O11" s="32">
        <f t="shared" ref="O11:O18" si="2">E11+G11+I11+K11+M11</f>
        <v>8281.5569643199997</v>
      </c>
      <c r="P11" s="33">
        <f t="shared" ref="P11:P18" si="3">O11/C11</f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42" customHeight="1">
      <c r="A12" s="34" t="s">
        <v>20</v>
      </c>
      <c r="B12" s="35" t="str">
        <f>VLOOKUP(A12,'[1]I - ANALÍTICO'!$B$2:$H$10000,2,0)</f>
        <v>OBRA BRUTA – COBERTURA</v>
      </c>
      <c r="C12" s="36">
        <f>VLOOKUP(A12,'[1]I - ANALÍTICO'!$B$2:$H$10000,7,0)</f>
        <v>2093.5637999999999</v>
      </c>
      <c r="D12" s="37">
        <f>VLOOKUP($A12,'[1]II - SINTÉTICO'!$A$8:$D$24,4,0)</f>
        <v>4.6284244478435918E-2</v>
      </c>
      <c r="E12" s="36">
        <f>$C$12*F12</f>
        <v>0</v>
      </c>
      <c r="F12" s="38"/>
      <c r="G12" s="36">
        <f>$C$12*H12</f>
        <v>0</v>
      </c>
      <c r="H12" s="39"/>
      <c r="I12" s="36">
        <f>$C$12*J12</f>
        <v>2093.5637999999999</v>
      </c>
      <c r="J12" s="40">
        <v>1</v>
      </c>
      <c r="K12" s="36">
        <f>$C$12*L12</f>
        <v>0</v>
      </c>
      <c r="L12" s="41"/>
      <c r="M12" s="36">
        <f>$C$12*N12</f>
        <v>0</v>
      </c>
      <c r="N12" s="41"/>
      <c r="O12" s="42">
        <f t="shared" si="2"/>
        <v>2093.5637999999999</v>
      </c>
      <c r="P12" s="41">
        <f t="shared" si="3"/>
        <v>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42" customHeight="1">
      <c r="A13" s="25" t="s">
        <v>21</v>
      </c>
      <c r="B13" s="26" t="str">
        <f>VLOOKUP(A13,'[1]I - ANALÍTICO'!$B$2:$H$10000,2,0)</f>
        <v>ACABAMENTOS – ESQUADRIAS</v>
      </c>
      <c r="C13" s="29">
        <f>VLOOKUP(A13,'[1]I - ANALÍTICO'!$B$2:$H$10000,7,0)</f>
        <v>3674.1043</v>
      </c>
      <c r="D13" s="47">
        <f>VLOOKUP($A13,'[1]II - SINTÉTICO'!$A$8:$D$24,4,0)</f>
        <v>8.1226634536035E-2</v>
      </c>
      <c r="E13" s="29">
        <f>$C$13*F13</f>
        <v>0</v>
      </c>
      <c r="F13" s="30"/>
      <c r="G13" s="29">
        <f>$C$13*H13</f>
        <v>0</v>
      </c>
      <c r="H13" s="50"/>
      <c r="I13" s="29">
        <f>$C$13*J13</f>
        <v>3674.1043</v>
      </c>
      <c r="J13" s="51">
        <v>1</v>
      </c>
      <c r="K13" s="29">
        <f>$C$13*L13</f>
        <v>0</v>
      </c>
      <c r="L13" s="33"/>
      <c r="M13" s="29">
        <f>$C$13*N13</f>
        <v>0</v>
      </c>
      <c r="N13" s="33"/>
      <c r="O13" s="32">
        <f t="shared" si="2"/>
        <v>3674.1043</v>
      </c>
      <c r="P13" s="33">
        <f t="shared" si="3"/>
        <v>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42" customHeight="1">
      <c r="A14" s="34" t="s">
        <v>22</v>
      </c>
      <c r="B14" s="35" t="str">
        <f>VLOOKUP(A14,'[1]I - ANALÍTICO'!$B$2:$H$10000,2,0)</f>
        <v>ACABAMENTOS - REVESTIMENTOS DE PISO</v>
      </c>
      <c r="C14" s="36">
        <f>VLOOKUP(A14,'[1]I - ANALÍTICO'!$B$2:$H$10000,7,0)</f>
        <v>661.65779999999995</v>
      </c>
      <c r="D14" s="37">
        <f>VLOOKUP($A14,'[1]II - SINTÉTICO'!$A$8:$D$24,4,0)</f>
        <v>1.4627847203063054E-2</v>
      </c>
      <c r="E14" s="36">
        <f>$C$14*F14</f>
        <v>0</v>
      </c>
      <c r="F14" s="38"/>
      <c r="G14" s="36">
        <f>$C$14*H14</f>
        <v>0</v>
      </c>
      <c r="H14" s="39"/>
      <c r="I14" s="36">
        <f>$C$14*J14</f>
        <v>661.65779999999995</v>
      </c>
      <c r="J14" s="40">
        <v>1</v>
      </c>
      <c r="K14" s="36">
        <f>$C$14*L14</f>
        <v>0</v>
      </c>
      <c r="L14" s="41"/>
      <c r="M14" s="36">
        <f>$C$14*N14</f>
        <v>0</v>
      </c>
      <c r="N14" s="41"/>
      <c r="O14" s="42">
        <f t="shared" si="2"/>
        <v>661.65779999999995</v>
      </c>
      <c r="P14" s="41">
        <f t="shared" si="3"/>
        <v>1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42" customHeight="1">
      <c r="A15" s="25" t="s">
        <v>23</v>
      </c>
      <c r="B15" s="26" t="str">
        <f>VLOOKUP(A15,'[1]I - ANALÍTICO'!$B$2:$H$10000,2,0)</f>
        <v>ACABAMENTOS - REVESTIMENTOS DE PAREDE</v>
      </c>
      <c r="C15" s="29">
        <f>VLOOKUP(A15,'[1]I - ANALÍTICO'!$B$2:$H$10000,7,0)</f>
        <v>3272.5131999999999</v>
      </c>
      <c r="D15" s="47">
        <f>VLOOKUP($A15,'[1]II - SINTÉTICO'!$A$8:$D$24,4,0)</f>
        <v>7.234830914047552E-2</v>
      </c>
      <c r="E15" s="29">
        <f>$C$15*F15</f>
        <v>0</v>
      </c>
      <c r="F15" s="30"/>
      <c r="G15" s="29">
        <f>$C$15*H15</f>
        <v>1636.2565999999999</v>
      </c>
      <c r="H15" s="50">
        <v>0.5</v>
      </c>
      <c r="I15" s="29">
        <f>$C$15*J15</f>
        <v>1636.2565999999999</v>
      </c>
      <c r="J15" s="51">
        <v>0.5</v>
      </c>
      <c r="K15" s="29">
        <f>$C$15*L15</f>
        <v>0</v>
      </c>
      <c r="L15" s="33"/>
      <c r="M15" s="29">
        <f>$C$15*N15</f>
        <v>0</v>
      </c>
      <c r="N15" s="33"/>
      <c r="O15" s="32">
        <f t="shared" si="2"/>
        <v>3272.5131999999999</v>
      </c>
      <c r="P15" s="33">
        <f t="shared" si="3"/>
        <v>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42" customHeight="1">
      <c r="A16" s="34" t="s">
        <v>24</v>
      </c>
      <c r="B16" s="35" t="str">
        <f>VLOOKUP(A16,'[1]I - ANALÍTICO'!$B$2:$H$10000,2,0)</f>
        <v>ACABAMENTOS - REVESTIMENTOS DE TETO</v>
      </c>
      <c r="C16" s="36">
        <f>VLOOKUP(A16,'[1]I - ANALÍTICO'!$B$2:$H$10000,7,0)</f>
        <v>906.09479999999996</v>
      </c>
      <c r="D16" s="37">
        <f>VLOOKUP($A16,'[1]II - SINTÉTICO'!$A$8:$D$24,4,0)</f>
        <v>2.0031829573973099E-2</v>
      </c>
      <c r="E16" s="36">
        <f>$C$16*F16</f>
        <v>0</v>
      </c>
      <c r="F16" s="38"/>
      <c r="G16" s="36">
        <f>$C$16*H16</f>
        <v>0</v>
      </c>
      <c r="H16" s="39"/>
      <c r="I16" s="36">
        <f>$C$16*J16</f>
        <v>906.09479999999996</v>
      </c>
      <c r="J16" s="40">
        <v>1</v>
      </c>
      <c r="K16" s="36">
        <f>$C$16*L16</f>
        <v>0</v>
      </c>
      <c r="L16" s="41"/>
      <c r="M16" s="36">
        <f>$C$16*N16</f>
        <v>0</v>
      </c>
      <c r="N16" s="41"/>
      <c r="O16" s="42">
        <f t="shared" si="2"/>
        <v>906.09479999999996</v>
      </c>
      <c r="P16" s="41">
        <f t="shared" si="3"/>
        <v>1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42" customHeight="1">
      <c r="A17" s="25" t="s">
        <v>25</v>
      </c>
      <c r="B17" s="26" t="str">
        <f>VLOOKUP(A17,'[1]I - ANALÍTICO'!$B$2:$H$10000,2,0)</f>
        <v>ACABAMENTOS – PINTURA</v>
      </c>
      <c r="C17" s="29">
        <f>VLOOKUP(A17,'[1]I - ANALÍTICO'!$B$2:$H$10000,7,0)</f>
        <v>3360.9045000000001</v>
      </c>
      <c r="D17" s="47">
        <f>VLOOKUP($A17,'[1]II - SINTÉTICO'!$A$8:$D$24,4,0)</f>
        <v>7.4302452854159706E-2</v>
      </c>
      <c r="E17" s="29">
        <f>$C$17*F17</f>
        <v>0</v>
      </c>
      <c r="F17" s="30"/>
      <c r="G17" s="29">
        <f>$C$17*H17</f>
        <v>0</v>
      </c>
      <c r="H17" s="50"/>
      <c r="I17" s="29">
        <f>$C$17*J17</f>
        <v>3360.9045000000001</v>
      </c>
      <c r="J17" s="51">
        <v>1</v>
      </c>
      <c r="K17" s="29">
        <f>$C$17*L17</f>
        <v>0</v>
      </c>
      <c r="L17" s="33"/>
      <c r="M17" s="29">
        <f>$C$17*N17</f>
        <v>0</v>
      </c>
      <c r="N17" s="33"/>
      <c r="O17" s="32">
        <f t="shared" si="2"/>
        <v>3360.9045000000001</v>
      </c>
      <c r="P17" s="33">
        <f t="shared" si="3"/>
        <v>1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42" customHeight="1">
      <c r="A18" s="34" t="s">
        <v>26</v>
      </c>
      <c r="B18" s="35" t="str">
        <f>VLOOKUP(A18,'[1]I - ANALÍTICO'!$B$2:$H$10000,2,0)</f>
        <v>INSTALAÇÕES E ACESSÓRIOS</v>
      </c>
      <c r="C18" s="36">
        <f>VLOOKUP(A18,'[1]I - ANALÍTICO'!$B$2:$H$10000,7,0)</f>
        <v>6620.7067999999999</v>
      </c>
      <c r="D18" s="37">
        <f>VLOOKUP($A18,'[1]II - SINTÉTICO'!$A$8:$D$24,4,0)</f>
        <v>0.14636975102036209</v>
      </c>
      <c r="E18" s="36">
        <f>$C$18*F18</f>
        <v>0</v>
      </c>
      <c r="F18" s="38"/>
      <c r="G18" s="36">
        <f>$C$18*H18</f>
        <v>0</v>
      </c>
      <c r="H18" s="39"/>
      <c r="I18" s="36">
        <f>$C$18*J18</f>
        <v>6620.7067999999999</v>
      </c>
      <c r="J18" s="40">
        <v>1</v>
      </c>
      <c r="K18" s="36">
        <f>$C$18*L18</f>
        <v>0</v>
      </c>
      <c r="L18" s="41"/>
      <c r="M18" s="36">
        <f>$C$18*N18</f>
        <v>0</v>
      </c>
      <c r="N18" s="41"/>
      <c r="O18" s="42">
        <f t="shared" si="2"/>
        <v>6620.7067999999999</v>
      </c>
      <c r="P18" s="41">
        <f t="shared" si="3"/>
        <v>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42" customHeight="1">
      <c r="A19" s="15" t="str">
        <f>'[1]I - ANALÍTICO'!B136</f>
        <v>03.00.000</v>
      </c>
      <c r="B19" s="16" t="str">
        <f>VLOOKUP(A19,'[1]I - ANALÍTICO'!$B$7:$C$70000,2,0)</f>
        <v>MÓDULO - III (INFRAESTRUTURA EXTERNA E URBANIZAÇÃO)</v>
      </c>
      <c r="C19" s="19"/>
      <c r="D19" s="18"/>
      <c r="E19" s="19"/>
      <c r="F19" s="43"/>
      <c r="G19" s="19"/>
      <c r="H19" s="44"/>
      <c r="I19" s="19"/>
      <c r="J19" s="22"/>
      <c r="K19" s="19"/>
      <c r="L19" s="22"/>
      <c r="M19" s="19"/>
      <c r="N19" s="22"/>
      <c r="O19" s="45"/>
      <c r="P19" s="2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</row>
    <row r="20" spans="1:36" ht="42" customHeight="1">
      <c r="A20" s="34" t="str">
        <f>'[1]I - ANALÍTICO'!B137</f>
        <v>03.01.000</v>
      </c>
      <c r="B20" s="35" t="str">
        <f>VLOOKUP(A20,'[1]I - ANALÍTICO'!$B$2:$H$10000,2,0)</f>
        <v>INFRA ESTRUTURA EXTERNA – REDE DE ESGOTO</v>
      </c>
      <c r="C20" s="36">
        <f>VLOOKUP(A20,'[1]I - ANALÍTICO'!$B$2:$H$10000,7,0)</f>
        <v>5935.2143500000002</v>
      </c>
      <c r="D20" s="37">
        <f>VLOOKUP($A20,'[1]II - SINTÉTICO'!$A$8:$D$24,4,0)</f>
        <v>0.1312149703808029</v>
      </c>
      <c r="E20" s="36">
        <f>$C$20*F20</f>
        <v>593.521435</v>
      </c>
      <c r="F20" s="38">
        <v>0.1</v>
      </c>
      <c r="G20" s="36">
        <f>$C$20*H20</f>
        <v>1187.04287</v>
      </c>
      <c r="H20" s="39">
        <v>0.2</v>
      </c>
      <c r="I20" s="36">
        <f>$C$20*J20</f>
        <v>4154.6500450000003</v>
      </c>
      <c r="J20" s="40">
        <v>0.7</v>
      </c>
      <c r="K20" s="36">
        <f>$C$20*L20</f>
        <v>0</v>
      </c>
      <c r="L20" s="41"/>
      <c r="M20" s="36">
        <f>$C$20*N20</f>
        <v>0</v>
      </c>
      <c r="N20" s="41"/>
      <c r="O20" s="42">
        <f t="shared" ref="O20:O25" si="4">E20+G20+I20+K20+M20</f>
        <v>5935.2143500000002</v>
      </c>
      <c r="P20" s="41">
        <f t="shared" ref="P20:P25" si="5">O20/C20</f>
        <v>1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42" customHeight="1">
      <c r="A21" s="25" t="str">
        <f>'[1]I - ANALÍTICO'!B146</f>
        <v>03.02.000</v>
      </c>
      <c r="B21" s="26" t="str">
        <f>VLOOKUP(A21,'[1]I - ANALÍTICO'!$B$2:$H$10000,2,0)</f>
        <v>INFRA ESTRUTURA EXTERNA – REDE DE AGUA POTÁVEL</v>
      </c>
      <c r="C21" s="29">
        <f>VLOOKUP(A21,'[1]I - ANALÍTICO'!$B$2:$H$10000,7,0)</f>
        <v>735.35400000000004</v>
      </c>
      <c r="D21" s="47">
        <f>VLOOKUP($A21,'[1]II - SINTÉTICO'!$A$8:$D$24,4,0)</f>
        <v>1.6257113499094592E-2</v>
      </c>
      <c r="E21" s="29">
        <f>$C$21*F21</f>
        <v>73.53540000000001</v>
      </c>
      <c r="F21" s="30">
        <v>0.1</v>
      </c>
      <c r="G21" s="29">
        <f>$C$21*H21</f>
        <v>441.2124</v>
      </c>
      <c r="H21" s="50">
        <v>0.6</v>
      </c>
      <c r="I21" s="29">
        <f>$C$21*J21</f>
        <v>220.6062</v>
      </c>
      <c r="J21" s="51">
        <v>0.3</v>
      </c>
      <c r="K21" s="29">
        <f>$C$21*L21</f>
        <v>0</v>
      </c>
      <c r="L21" s="33"/>
      <c r="M21" s="29">
        <f>$C$21*N21</f>
        <v>0</v>
      </c>
      <c r="N21" s="33"/>
      <c r="O21" s="32">
        <f t="shared" si="4"/>
        <v>735.35400000000004</v>
      </c>
      <c r="P21" s="33">
        <f t="shared" si="5"/>
        <v>1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42" customHeight="1">
      <c r="A22" s="34" t="str">
        <f>'[1]I - ANALÍTICO'!B155</f>
        <v>03.03.000</v>
      </c>
      <c r="B22" s="35" t="str">
        <f>VLOOKUP(A22,'[1]I - ANALÍTICO'!$B$2:$H$10000,2,0)</f>
        <v>INFRA ESTRUTURA EXTERNA – REDE DE ELETRICA</v>
      </c>
      <c r="C22" s="36">
        <f>VLOOKUP(A22,'[1]I - ANALÍTICO'!$B$2:$H$10000,7,0)</f>
        <v>2630.9915000000001</v>
      </c>
      <c r="D22" s="37">
        <f>VLOOKUP($A22,'[1]II - SINTÉTICO'!$A$8:$D$24,4,0)</f>
        <v>5.8165628296919757E-2</v>
      </c>
      <c r="E22" s="36">
        <f>$C$22*F22</f>
        <v>131.549575</v>
      </c>
      <c r="F22" s="38">
        <v>0.05</v>
      </c>
      <c r="G22" s="36">
        <f>$C$22*H22</f>
        <v>920.84702499999992</v>
      </c>
      <c r="H22" s="39">
        <v>0.35</v>
      </c>
      <c r="I22" s="36">
        <f>$C$22*J22</f>
        <v>1578.5949000000001</v>
      </c>
      <c r="J22" s="40">
        <v>0.6</v>
      </c>
      <c r="K22" s="36">
        <f>$C$22*L22</f>
        <v>0</v>
      </c>
      <c r="L22" s="41"/>
      <c r="M22" s="36">
        <f>$C$22*N22</f>
        <v>0</v>
      </c>
      <c r="N22" s="41"/>
      <c r="O22" s="42">
        <f t="shared" si="4"/>
        <v>2630.9915000000001</v>
      </c>
      <c r="P22" s="41">
        <f t="shared" si="5"/>
        <v>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42" customHeight="1">
      <c r="A23" s="25" t="str">
        <f>'[1]I - ANALÍTICO'!B166</f>
        <v>03.04.000</v>
      </c>
      <c r="B23" s="26" t="str">
        <f>VLOOKUP(A23,'[1]I - ANALÍTICO'!$B$2:$H$10000,2,0)</f>
        <v>INFRA ESTRUTURA EXTERNA – REDE DE LÓGICA E TELEFONIA</v>
      </c>
      <c r="C23" s="29">
        <f>VLOOKUP(A23,'[1]I - ANALÍTICO'!$B$2:$H$10000,7,0)</f>
        <v>2620.1867999999999</v>
      </c>
      <c r="D23" s="47">
        <f>VLOOKUP($A23,'[1]II - SINTÉTICO'!$A$8:$D$24,4,0)</f>
        <v>5.792675935186245E-2</v>
      </c>
      <c r="E23" s="29">
        <f>$C$23*F23</f>
        <v>157.211208</v>
      </c>
      <c r="F23" s="30">
        <v>0.06</v>
      </c>
      <c r="G23" s="29">
        <f>$C$23*H23</f>
        <v>838.45977600000003</v>
      </c>
      <c r="H23" s="50">
        <v>0.32</v>
      </c>
      <c r="I23" s="29">
        <f>$C$23*J23</f>
        <v>1624.5158159999999</v>
      </c>
      <c r="J23" s="51">
        <v>0.62</v>
      </c>
      <c r="K23" s="29">
        <f>$C$23*L23</f>
        <v>0</v>
      </c>
      <c r="L23" s="33"/>
      <c r="M23" s="29">
        <f>$C$23*N23</f>
        <v>0</v>
      </c>
      <c r="N23" s="33"/>
      <c r="O23" s="32">
        <f t="shared" si="4"/>
        <v>2620.1867999999999</v>
      </c>
      <c r="P23" s="33">
        <f t="shared" si="5"/>
        <v>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42" customHeight="1">
      <c r="A24" s="34" t="str">
        <f>'[1]I - ANALÍTICO'!B176</f>
        <v>03.05.000</v>
      </c>
      <c r="B24" s="35" t="str">
        <f>VLOOKUP(A24,'[1]I - ANALÍTICO'!$B$2:$H$10000,2,0)</f>
        <v>INFRA ESTRUTURA EXTERNA - CALÇAMENTOS/PASSEIOS</v>
      </c>
      <c r="C24" s="36">
        <f>VLOOKUP(A24,'[1]I - ANALÍTICO'!$B$2:$H$10000,7,0)</f>
        <v>1170.7161552</v>
      </c>
      <c r="D24" s="37">
        <f>VLOOKUP($A24,'[1]II - SINTÉTICO'!$A$8:$D$24,4,0)</f>
        <v>2.5882045124266732E-2</v>
      </c>
      <c r="E24" s="36">
        <f>$C$24*F24</f>
        <v>0</v>
      </c>
      <c r="F24" s="38"/>
      <c r="G24" s="36">
        <f>$C$24*H24</f>
        <v>0</v>
      </c>
      <c r="H24" s="39"/>
      <c r="I24" s="36">
        <f>$C$24*J24</f>
        <v>1170.7161552</v>
      </c>
      <c r="J24" s="40">
        <v>1</v>
      </c>
      <c r="K24" s="36">
        <f>$C$24*L24</f>
        <v>0</v>
      </c>
      <c r="L24" s="41"/>
      <c r="M24" s="36">
        <f>$C$24*N24</f>
        <v>0</v>
      </c>
      <c r="N24" s="41"/>
      <c r="O24" s="42">
        <f t="shared" si="4"/>
        <v>1170.7161552</v>
      </c>
      <c r="P24" s="41">
        <f t="shared" si="5"/>
        <v>1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42" customHeight="1">
      <c r="A25" s="25" t="str">
        <f>'[1]I - ANALÍTICO'!B180</f>
        <v>03.06.000</v>
      </c>
      <c r="B25" s="26" t="str">
        <f>VLOOKUP(A25,'[1]I - ANALÍTICO'!$B$2:$H$10000,2,0)</f>
        <v>URBANIZAÇÃO - PAISAGISMO</v>
      </c>
      <c r="C25" s="29">
        <f>VLOOKUP(A25,'[1]I - ANALÍTICO'!$B$2:$H$10000,7,0)</f>
        <v>444.24090000000001</v>
      </c>
      <c r="D25" s="47">
        <f>VLOOKUP($A25,'[1]II - SINTÉTICO'!$A$8:$D$24,4,0)</f>
        <v>9.8212217955432769E-3</v>
      </c>
      <c r="E25" s="29">
        <f>$C$25*F25</f>
        <v>0</v>
      </c>
      <c r="F25" s="30"/>
      <c r="G25" s="29">
        <f>$C$25*H25</f>
        <v>0</v>
      </c>
      <c r="H25" s="50"/>
      <c r="I25" s="29">
        <f>$C$25*J25</f>
        <v>444.24090000000001</v>
      </c>
      <c r="J25" s="51">
        <v>1</v>
      </c>
      <c r="K25" s="29">
        <f>$C$25*L25</f>
        <v>0</v>
      </c>
      <c r="L25" s="33"/>
      <c r="M25" s="29">
        <f>$C$25*N25</f>
        <v>0</v>
      </c>
      <c r="N25" s="33"/>
      <c r="O25" s="32">
        <f t="shared" si="4"/>
        <v>444.24090000000001</v>
      </c>
      <c r="P25" s="33">
        <f t="shared" si="5"/>
        <v>1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2" customHeight="1">
      <c r="A26" s="15" t="str">
        <f>'[1]I - ANALÍTICO'!B183</f>
        <v>04.00.000</v>
      </c>
      <c r="B26" s="16" t="str">
        <f>VLOOKUP(A26,'[1]I - ANALÍTICO'!$B$7:$C$70000,2,0)</f>
        <v>MÓDULO - IV  (FINALIZAÇÃO DA OBRA)</v>
      </c>
      <c r="C26" s="19"/>
      <c r="D26" s="18"/>
      <c r="E26" s="19"/>
      <c r="F26" s="43"/>
      <c r="G26" s="19"/>
      <c r="H26" s="44"/>
      <c r="I26" s="19"/>
      <c r="J26" s="22"/>
      <c r="K26" s="19"/>
      <c r="L26" s="22"/>
      <c r="M26" s="19"/>
      <c r="N26" s="22"/>
      <c r="O26" s="45"/>
      <c r="P26" s="22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36" ht="42" customHeight="1" thickBot="1">
      <c r="A27" s="25" t="s">
        <v>27</v>
      </c>
      <c r="B27" s="26" t="str">
        <f>VLOOKUP(A27,'[1]I - ANALÍTICO'!$B$2:$H$10000,2,0)</f>
        <v>FINALIZAÇÃO DA OBRA - ACABAMENTOS</v>
      </c>
      <c r="C27" s="29">
        <f>VLOOKUP(A27,'[1]I - ANALÍTICO'!$B$2:$H$10000,7,0)</f>
        <v>710.84990000000005</v>
      </c>
      <c r="D27" s="47">
        <f>VLOOKUP($A27,'[1]II - SINTÉTICO'!$A$8:$D$24,4,0)</f>
        <v>1.5715379946420419E-2</v>
      </c>
      <c r="E27" s="29">
        <f>$C$27*F27</f>
        <v>0</v>
      </c>
      <c r="F27" s="52"/>
      <c r="G27" s="29">
        <f>$C$27*H27</f>
        <v>0</v>
      </c>
      <c r="H27" s="50"/>
      <c r="I27" s="29">
        <f>$C$27*J27</f>
        <v>710.84990000000005</v>
      </c>
      <c r="J27" s="47">
        <v>1</v>
      </c>
      <c r="K27" s="29">
        <f>$C$27*L27</f>
        <v>0</v>
      </c>
      <c r="L27" s="33"/>
      <c r="M27" s="29">
        <f>$C$27*N27</f>
        <v>0</v>
      </c>
      <c r="N27" s="33"/>
      <c r="O27" s="32">
        <f t="shared" ref="O27:O28" si="6">E27+G27+I27+K27+M27</f>
        <v>710.84990000000005</v>
      </c>
      <c r="P27" s="41">
        <f>O27/C27</f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42" customHeight="1" thickTop="1">
      <c r="A28" s="53"/>
      <c r="B28" s="54" t="s">
        <v>28</v>
      </c>
      <c r="C28" s="55">
        <f t="shared" ref="C28:E28" si="7">SUM(C8:C27)</f>
        <v>45232.75303706</v>
      </c>
      <c r="D28" s="56">
        <f t="shared" si="7"/>
        <v>1</v>
      </c>
      <c r="E28" s="55">
        <f t="shared" si="7"/>
        <v>5554.3819748359983</v>
      </c>
      <c r="F28" s="57">
        <f>E28/$C$28</f>
        <v>0.12279557625610792</v>
      </c>
      <c r="G28" s="55">
        <f>SUM(G8:G27)</f>
        <v>7508.2857602960003</v>
      </c>
      <c r="H28" s="57">
        <f>G28/$C$28</f>
        <v>0.16599223474512656</v>
      </c>
      <c r="I28" s="55">
        <f>SUM(I8:I27)</f>
        <v>32170.085301928004</v>
      </c>
      <c r="J28" s="57">
        <f>I28/$C$28</f>
        <v>0.71121218899876559</v>
      </c>
      <c r="K28" s="55">
        <f>SUM(K8:K27)</f>
        <v>0</v>
      </c>
      <c r="L28" s="57">
        <f>K28/$C$28</f>
        <v>0</v>
      </c>
      <c r="M28" s="55">
        <f>SUM(M8:M27)</f>
        <v>0</v>
      </c>
      <c r="N28" s="57">
        <f>M28/$C$28</f>
        <v>0</v>
      </c>
      <c r="O28" s="55">
        <f t="shared" si="6"/>
        <v>45232.75303706</v>
      </c>
      <c r="P28" s="57">
        <f>O28/$C$28</f>
        <v>1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42" customHeight="1">
      <c r="A29" s="25"/>
      <c r="B29" s="58" t="s">
        <v>2</v>
      </c>
      <c r="C29" s="59">
        <v>0.215</v>
      </c>
      <c r="D29" s="51"/>
      <c r="E29" s="59">
        <f>$C$29</f>
        <v>0.215</v>
      </c>
      <c r="F29" s="30"/>
      <c r="G29" s="59">
        <f>$C$29</f>
        <v>0.215</v>
      </c>
      <c r="H29" s="30"/>
      <c r="I29" s="59">
        <f>$C$29</f>
        <v>0.215</v>
      </c>
      <c r="J29" s="30"/>
      <c r="K29" s="59">
        <f>$C$29</f>
        <v>0.215</v>
      </c>
      <c r="L29" s="30"/>
      <c r="M29" s="59">
        <f>$C$29</f>
        <v>0.215</v>
      </c>
      <c r="N29" s="30"/>
      <c r="O29" s="59">
        <f>$C$29</f>
        <v>0.215</v>
      </c>
      <c r="P29" s="3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42" customHeight="1">
      <c r="A30" s="34"/>
      <c r="B30" s="60" t="s">
        <v>29</v>
      </c>
      <c r="C30" s="61">
        <f>C28*C29</f>
        <v>9725.0419029678997</v>
      </c>
      <c r="D30" s="40"/>
      <c r="E30" s="61">
        <f>E28*E29</f>
        <v>1194.1921245897397</v>
      </c>
      <c r="F30" s="38">
        <f>E30/$C$30</f>
        <v>0.12279557625610793</v>
      </c>
      <c r="G30" s="61">
        <f>G28*G29</f>
        <v>1614.2814384636401</v>
      </c>
      <c r="H30" s="38">
        <f>G30/$C$30</f>
        <v>0.16599223474512659</v>
      </c>
      <c r="I30" s="61">
        <f>I28*I29</f>
        <v>6916.5683399145209</v>
      </c>
      <c r="J30" s="38">
        <f>I30/$C$30</f>
        <v>0.71121218899876559</v>
      </c>
      <c r="K30" s="61">
        <f>K28*K29</f>
        <v>0</v>
      </c>
      <c r="L30" s="38">
        <f>K30/$C$30</f>
        <v>0</v>
      </c>
      <c r="M30" s="61">
        <f>M28*M29</f>
        <v>0</v>
      </c>
      <c r="N30" s="38">
        <f>M30/$C$30</f>
        <v>0</v>
      </c>
      <c r="O30" s="62">
        <f>O28*O29</f>
        <v>9725.0419029678997</v>
      </c>
      <c r="P30" s="38">
        <f>O30/$C$30</f>
        <v>1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42" customHeight="1" thickBot="1">
      <c r="A31" s="63"/>
      <c r="B31" s="64" t="s">
        <v>30</v>
      </c>
      <c r="C31" s="65">
        <f>C28+C30</f>
        <v>54957.794940027903</v>
      </c>
      <c r="D31" s="66"/>
      <c r="E31" s="65">
        <f>E28+E30</f>
        <v>6748.5740994257376</v>
      </c>
      <c r="F31" s="67">
        <f>E31/$C$31</f>
        <v>0.1227955762561079</v>
      </c>
      <c r="G31" s="68">
        <f>G28+G30</f>
        <v>9122.5671987596397</v>
      </c>
      <c r="H31" s="67">
        <f>G31/$C$31</f>
        <v>0.16599223474512656</v>
      </c>
      <c r="I31" s="69">
        <f>I28+I30</f>
        <v>39086.653641842524</v>
      </c>
      <c r="J31" s="67">
        <f>I31/$C$31</f>
        <v>0.71121218899876548</v>
      </c>
      <c r="K31" s="69">
        <f>K28+K30</f>
        <v>0</v>
      </c>
      <c r="L31" s="67">
        <f>K31/$C$31</f>
        <v>0</v>
      </c>
      <c r="M31" s="69">
        <f>M28+M30</f>
        <v>0</v>
      </c>
      <c r="N31" s="67">
        <f>M31/$C$31</f>
        <v>0</v>
      </c>
      <c r="O31" s="65">
        <f>O28+O30</f>
        <v>54957.794940027903</v>
      </c>
      <c r="P31" s="67">
        <f>O31/$C$31</f>
        <v>1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70"/>
      <c r="D32" s="2"/>
      <c r="E32" s="70"/>
      <c r="F32" s="7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3.5" customHeight="1">
      <c r="A33" s="2"/>
      <c r="B33" s="2"/>
      <c r="C33" s="76" t="s">
        <v>31</v>
      </c>
      <c r="D33" s="77"/>
      <c r="E33" s="70"/>
      <c r="F33" s="7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3.5" customHeight="1">
      <c r="A34" s="2"/>
      <c r="B34" s="2"/>
      <c r="C34" s="72">
        <f>'[1]I - ANALÍTICO'!H3</f>
        <v>54957.794940027903</v>
      </c>
      <c r="D34" s="73" t="str">
        <f>IF(C31=C34,"OK","NOK")</f>
        <v>OK</v>
      </c>
      <c r="E34" s="70"/>
      <c r="F34" s="7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.75" customHeight="1">
      <c r="A35" s="2"/>
      <c r="B35" s="2"/>
      <c r="C35" s="70"/>
      <c r="D35" s="2"/>
      <c r="E35" s="70"/>
      <c r="F35" s="7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.75" customHeight="1">
      <c r="A36" s="2"/>
      <c r="B36" s="2"/>
      <c r="C36" s="70"/>
      <c r="D36" s="2"/>
      <c r="E36" s="70"/>
      <c r="F36" s="7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.75" customHeight="1">
      <c r="A37" s="2"/>
      <c r="B37" s="2"/>
      <c r="C37" s="70"/>
      <c r="D37" s="2"/>
      <c r="E37" s="70"/>
      <c r="F37" s="7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.75" customHeight="1">
      <c r="A38" s="2"/>
      <c r="B38" s="2"/>
      <c r="C38" s="70"/>
      <c r="D38" s="2"/>
      <c r="E38" s="70"/>
      <c r="F38" s="7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.75" customHeight="1">
      <c r="A39" s="2"/>
      <c r="B39" s="2"/>
      <c r="C39" s="70"/>
      <c r="D39" s="2"/>
      <c r="E39" s="70"/>
      <c r="F39" s="7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15.75" customHeight="1">
      <c r="A40" s="2"/>
      <c r="B40" s="2"/>
      <c r="C40" s="70"/>
      <c r="D40" s="2"/>
      <c r="E40" s="70"/>
      <c r="F40" s="7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5.75" customHeight="1">
      <c r="A41" s="2"/>
      <c r="B41" s="2"/>
      <c r="C41" s="70"/>
      <c r="D41" s="2"/>
      <c r="E41" s="70"/>
      <c r="F41" s="7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2"/>
      <c r="B42" s="2"/>
      <c r="C42" s="70"/>
      <c r="D42" s="2"/>
      <c r="E42" s="70"/>
      <c r="F42" s="7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5.75" customHeight="1">
      <c r="A43" s="2"/>
      <c r="B43" s="2"/>
      <c r="C43" s="70"/>
      <c r="D43" s="2"/>
      <c r="E43" s="70"/>
      <c r="F43" s="7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5.75" customHeight="1">
      <c r="A44" s="2"/>
      <c r="B44" s="2"/>
      <c r="C44" s="70"/>
      <c r="D44" s="2"/>
      <c r="E44" s="70"/>
      <c r="F44" s="7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5.75" customHeight="1">
      <c r="A45" s="2"/>
      <c r="B45" s="2"/>
      <c r="C45" s="70"/>
      <c r="D45" s="2"/>
      <c r="E45" s="70"/>
      <c r="F45" s="7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.75" customHeight="1">
      <c r="A46" s="2"/>
      <c r="B46" s="2"/>
      <c r="C46" s="70"/>
      <c r="D46" s="2"/>
      <c r="E46" s="70"/>
      <c r="F46" s="7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5.75" customHeight="1">
      <c r="A47" s="2"/>
      <c r="B47" s="2"/>
      <c r="C47" s="70"/>
      <c r="D47" s="2"/>
      <c r="E47" s="70"/>
      <c r="F47" s="7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2"/>
      <c r="B48" s="2"/>
      <c r="C48" s="70"/>
      <c r="D48" s="2"/>
      <c r="E48" s="70"/>
      <c r="F48" s="7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5.75" customHeight="1">
      <c r="A49" s="2"/>
      <c r="B49" s="2"/>
      <c r="C49" s="70"/>
      <c r="D49" s="2"/>
      <c r="E49" s="70"/>
      <c r="F49" s="7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70"/>
      <c r="D50" s="2"/>
      <c r="E50" s="70"/>
      <c r="F50" s="7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70"/>
      <c r="D51" s="2"/>
      <c r="E51" s="70"/>
      <c r="F51" s="7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70"/>
      <c r="D52" s="2"/>
      <c r="E52" s="70"/>
      <c r="F52" s="7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70"/>
      <c r="D53" s="2"/>
      <c r="E53" s="70"/>
      <c r="F53" s="7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70"/>
      <c r="D54" s="2"/>
      <c r="E54" s="70"/>
      <c r="F54" s="7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70"/>
      <c r="D55" s="2"/>
      <c r="E55" s="70"/>
      <c r="F55" s="7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70"/>
      <c r="D56" s="2"/>
      <c r="E56" s="70"/>
      <c r="F56" s="7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70"/>
      <c r="D57" s="2"/>
      <c r="E57" s="70"/>
      <c r="F57" s="7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70"/>
      <c r="D58" s="2"/>
      <c r="E58" s="70"/>
      <c r="F58" s="7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70"/>
      <c r="D59" s="2"/>
      <c r="E59" s="70"/>
      <c r="F59" s="7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70"/>
      <c r="D60" s="2"/>
      <c r="E60" s="70"/>
      <c r="F60" s="7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70"/>
      <c r="D61" s="2"/>
      <c r="E61" s="70"/>
      <c r="F61" s="7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70"/>
      <c r="D62" s="2"/>
      <c r="E62" s="70"/>
      <c r="F62" s="7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70"/>
      <c r="D63" s="2"/>
      <c r="E63" s="70"/>
      <c r="F63" s="7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70"/>
      <c r="D64" s="2"/>
      <c r="E64" s="70"/>
      <c r="F64" s="7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70"/>
      <c r="D65" s="2"/>
      <c r="E65" s="70"/>
      <c r="F65" s="7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70"/>
      <c r="D66" s="2"/>
      <c r="E66" s="70"/>
      <c r="F66" s="7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70"/>
      <c r="D67" s="2"/>
      <c r="E67" s="70"/>
      <c r="F67" s="7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70"/>
      <c r="D68" s="2"/>
      <c r="E68" s="70"/>
      <c r="F68" s="7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70"/>
      <c r="D69" s="2"/>
      <c r="E69" s="70"/>
      <c r="F69" s="7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70"/>
      <c r="D70" s="2"/>
      <c r="E70" s="70"/>
      <c r="F70" s="7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70"/>
      <c r="D71" s="2"/>
      <c r="E71" s="70"/>
      <c r="F71" s="7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70"/>
      <c r="D72" s="2"/>
      <c r="E72" s="70"/>
      <c r="F72" s="7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70"/>
      <c r="D73" s="2"/>
      <c r="E73" s="70"/>
      <c r="F73" s="7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70"/>
      <c r="D74" s="2"/>
      <c r="E74" s="70"/>
      <c r="F74" s="7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70"/>
      <c r="D75" s="2"/>
      <c r="E75" s="70"/>
      <c r="F75" s="7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70"/>
      <c r="D76" s="2"/>
      <c r="E76" s="70"/>
      <c r="F76" s="7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70"/>
      <c r="D77" s="2"/>
      <c r="E77" s="70"/>
      <c r="F77" s="7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70"/>
      <c r="D78" s="2"/>
      <c r="E78" s="70"/>
      <c r="F78" s="7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70"/>
      <c r="D79" s="2"/>
      <c r="E79" s="70"/>
      <c r="F79" s="7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70"/>
      <c r="D80" s="2"/>
      <c r="E80" s="70"/>
      <c r="F80" s="7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70"/>
      <c r="D81" s="2"/>
      <c r="E81" s="70"/>
      <c r="F81" s="7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70"/>
      <c r="D82" s="2"/>
      <c r="E82" s="70"/>
      <c r="F82" s="7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70"/>
      <c r="D83" s="2"/>
      <c r="E83" s="70"/>
      <c r="F83" s="7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70"/>
      <c r="D84" s="2"/>
      <c r="E84" s="70"/>
      <c r="F84" s="7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70"/>
      <c r="D85" s="2"/>
      <c r="E85" s="70"/>
      <c r="F85" s="7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70"/>
      <c r="D86" s="2"/>
      <c r="E86" s="70"/>
      <c r="F86" s="7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70"/>
      <c r="D87" s="2"/>
      <c r="E87" s="70"/>
      <c r="F87" s="7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70"/>
      <c r="D88" s="2"/>
      <c r="E88" s="70"/>
      <c r="F88" s="7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70"/>
      <c r="D89" s="2"/>
      <c r="E89" s="70"/>
      <c r="F89" s="7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70"/>
      <c r="D90" s="2"/>
      <c r="E90" s="70"/>
      <c r="F90" s="7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70"/>
      <c r="D91" s="2"/>
      <c r="E91" s="70"/>
      <c r="F91" s="7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70"/>
      <c r="D92" s="2"/>
      <c r="E92" s="70"/>
      <c r="F92" s="7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70"/>
      <c r="D93" s="2"/>
      <c r="E93" s="70"/>
      <c r="F93" s="7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70"/>
      <c r="D94" s="2"/>
      <c r="E94" s="70"/>
      <c r="F94" s="7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70"/>
      <c r="D95" s="2"/>
      <c r="E95" s="70"/>
      <c r="F95" s="7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70"/>
      <c r="D96" s="2"/>
      <c r="E96" s="70"/>
      <c r="F96" s="7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70"/>
      <c r="D97" s="2"/>
      <c r="E97" s="70"/>
      <c r="F97" s="7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70"/>
      <c r="D98" s="2"/>
      <c r="E98" s="70"/>
      <c r="F98" s="7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70"/>
      <c r="D99" s="2"/>
      <c r="E99" s="70"/>
      <c r="F99" s="7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70"/>
      <c r="D100" s="2"/>
      <c r="E100" s="70"/>
      <c r="F100" s="7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70"/>
      <c r="D101" s="2"/>
      <c r="E101" s="70"/>
      <c r="F101" s="7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70"/>
      <c r="D102" s="2"/>
      <c r="E102" s="70"/>
      <c r="F102" s="7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70"/>
      <c r="D103" s="2"/>
      <c r="E103" s="70"/>
      <c r="F103" s="7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70"/>
      <c r="D104" s="2"/>
      <c r="E104" s="70"/>
      <c r="F104" s="7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70"/>
      <c r="D105" s="2"/>
      <c r="E105" s="70"/>
      <c r="F105" s="7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70"/>
      <c r="D106" s="2"/>
      <c r="E106" s="70"/>
      <c r="F106" s="7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70"/>
      <c r="D107" s="2"/>
      <c r="E107" s="70"/>
      <c r="F107" s="7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70"/>
      <c r="D108" s="2"/>
      <c r="E108" s="70"/>
      <c r="F108" s="7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70"/>
      <c r="D109" s="2"/>
      <c r="E109" s="70"/>
      <c r="F109" s="7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70"/>
      <c r="D110" s="2"/>
      <c r="E110" s="70"/>
      <c r="F110" s="7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70"/>
      <c r="D111" s="2"/>
      <c r="E111" s="70"/>
      <c r="F111" s="7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70"/>
      <c r="D112" s="2"/>
      <c r="E112" s="70"/>
      <c r="F112" s="7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70"/>
      <c r="D113" s="2"/>
      <c r="E113" s="70"/>
      <c r="F113" s="7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70"/>
      <c r="D114" s="2"/>
      <c r="E114" s="70"/>
      <c r="F114" s="7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70"/>
      <c r="D115" s="2"/>
      <c r="E115" s="70"/>
      <c r="F115" s="7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70"/>
      <c r="D116" s="2"/>
      <c r="E116" s="70"/>
      <c r="F116" s="7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70"/>
      <c r="D117" s="2"/>
      <c r="E117" s="70"/>
      <c r="F117" s="7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70"/>
      <c r="D118" s="2"/>
      <c r="E118" s="70"/>
      <c r="F118" s="7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70"/>
      <c r="D119" s="2"/>
      <c r="E119" s="70"/>
      <c r="F119" s="7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70"/>
      <c r="D120" s="2"/>
      <c r="E120" s="70"/>
      <c r="F120" s="7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70"/>
      <c r="D121" s="2"/>
      <c r="E121" s="70"/>
      <c r="F121" s="7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70"/>
      <c r="D122" s="2"/>
      <c r="E122" s="70"/>
      <c r="F122" s="7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70"/>
      <c r="D123" s="2"/>
      <c r="E123" s="70"/>
      <c r="F123" s="7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70"/>
      <c r="D124" s="2"/>
      <c r="E124" s="70"/>
      <c r="F124" s="7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70"/>
      <c r="D125" s="2"/>
      <c r="E125" s="70"/>
      <c r="F125" s="7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70"/>
      <c r="D126" s="2"/>
      <c r="E126" s="70"/>
      <c r="F126" s="7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70"/>
      <c r="D127" s="2"/>
      <c r="E127" s="70"/>
      <c r="F127" s="7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70"/>
      <c r="D128" s="2"/>
      <c r="E128" s="70"/>
      <c r="F128" s="7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70"/>
      <c r="D129" s="2"/>
      <c r="E129" s="70"/>
      <c r="F129" s="7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70"/>
      <c r="D130" s="2"/>
      <c r="E130" s="70"/>
      <c r="F130" s="7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70"/>
      <c r="D131" s="2"/>
      <c r="E131" s="70"/>
      <c r="F131" s="7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70"/>
      <c r="D132" s="2"/>
      <c r="E132" s="70"/>
      <c r="F132" s="7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70"/>
      <c r="D133" s="2"/>
      <c r="E133" s="70"/>
      <c r="F133" s="7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70"/>
      <c r="D134" s="2"/>
      <c r="E134" s="70"/>
      <c r="F134" s="7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70"/>
      <c r="D135" s="2"/>
      <c r="E135" s="70"/>
      <c r="F135" s="7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70"/>
      <c r="D136" s="2"/>
      <c r="E136" s="70"/>
      <c r="F136" s="7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70"/>
      <c r="D137" s="2"/>
      <c r="E137" s="70"/>
      <c r="F137" s="7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70"/>
      <c r="D138" s="2"/>
      <c r="E138" s="70"/>
      <c r="F138" s="7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70"/>
      <c r="D139" s="2"/>
      <c r="E139" s="70"/>
      <c r="F139" s="7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70"/>
      <c r="D140" s="2"/>
      <c r="E140" s="70"/>
      <c r="F140" s="7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70"/>
      <c r="D141" s="2"/>
      <c r="E141" s="70"/>
      <c r="F141" s="7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70"/>
      <c r="D142" s="2"/>
      <c r="E142" s="70"/>
      <c r="F142" s="7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70"/>
      <c r="D143" s="2"/>
      <c r="E143" s="70"/>
      <c r="F143" s="7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70"/>
      <c r="D144" s="2"/>
      <c r="E144" s="70"/>
      <c r="F144" s="7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70"/>
      <c r="D145" s="2"/>
      <c r="E145" s="70"/>
      <c r="F145" s="7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70"/>
      <c r="D146" s="2"/>
      <c r="E146" s="70"/>
      <c r="F146" s="7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70"/>
      <c r="D147" s="2"/>
      <c r="E147" s="70"/>
      <c r="F147" s="7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70"/>
      <c r="D148" s="2"/>
      <c r="E148" s="70"/>
      <c r="F148" s="7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70"/>
      <c r="D149" s="2"/>
      <c r="E149" s="70"/>
      <c r="F149" s="7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70"/>
      <c r="D150" s="2"/>
      <c r="E150" s="70"/>
      <c r="F150" s="7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70"/>
      <c r="D151" s="2"/>
      <c r="E151" s="70"/>
      <c r="F151" s="7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70"/>
      <c r="D152" s="2"/>
      <c r="E152" s="70"/>
      <c r="F152" s="7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70"/>
      <c r="D153" s="2"/>
      <c r="E153" s="70"/>
      <c r="F153" s="7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70"/>
      <c r="D154" s="2"/>
      <c r="E154" s="70"/>
      <c r="F154" s="7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70"/>
      <c r="D155" s="2"/>
      <c r="E155" s="70"/>
      <c r="F155" s="7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70"/>
      <c r="D156" s="2"/>
      <c r="E156" s="70"/>
      <c r="F156" s="7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70"/>
      <c r="D157" s="2"/>
      <c r="E157" s="70"/>
      <c r="F157" s="7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70"/>
      <c r="D158" s="2"/>
      <c r="E158" s="70"/>
      <c r="F158" s="7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70"/>
      <c r="D159" s="2"/>
      <c r="E159" s="70"/>
      <c r="F159" s="7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70"/>
      <c r="D160" s="2"/>
      <c r="E160" s="70"/>
      <c r="F160" s="7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70"/>
      <c r="D161" s="2"/>
      <c r="E161" s="70"/>
      <c r="F161" s="7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70"/>
      <c r="D162" s="2"/>
      <c r="E162" s="70"/>
      <c r="F162" s="7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70"/>
      <c r="D163" s="2"/>
      <c r="E163" s="70"/>
      <c r="F163" s="7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70"/>
      <c r="D164" s="2"/>
      <c r="E164" s="70"/>
      <c r="F164" s="7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70"/>
      <c r="D165" s="2"/>
      <c r="E165" s="70"/>
      <c r="F165" s="7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70"/>
      <c r="D166" s="2"/>
      <c r="E166" s="70"/>
      <c r="F166" s="7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70"/>
      <c r="D167" s="2"/>
      <c r="E167" s="70"/>
      <c r="F167" s="7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70"/>
      <c r="D168" s="2"/>
      <c r="E168" s="70"/>
      <c r="F168" s="7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70"/>
      <c r="D169" s="2"/>
      <c r="E169" s="70"/>
      <c r="F169" s="7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70"/>
      <c r="D170" s="2"/>
      <c r="E170" s="70"/>
      <c r="F170" s="7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70"/>
      <c r="D171" s="2"/>
      <c r="E171" s="70"/>
      <c r="F171" s="7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70"/>
      <c r="D172" s="2"/>
      <c r="E172" s="70"/>
      <c r="F172" s="7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70"/>
      <c r="D173" s="2"/>
      <c r="E173" s="70"/>
      <c r="F173" s="7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70"/>
      <c r="D174" s="2"/>
      <c r="E174" s="70"/>
      <c r="F174" s="7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70"/>
      <c r="D175" s="2"/>
      <c r="E175" s="70"/>
      <c r="F175" s="7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70"/>
      <c r="D176" s="2"/>
      <c r="E176" s="70"/>
      <c r="F176" s="7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70"/>
      <c r="D177" s="2"/>
      <c r="E177" s="70"/>
      <c r="F177" s="7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70"/>
      <c r="D178" s="2"/>
      <c r="E178" s="70"/>
      <c r="F178" s="7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70"/>
      <c r="D179" s="2"/>
      <c r="E179" s="70"/>
      <c r="F179" s="7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70"/>
      <c r="D180" s="2"/>
      <c r="E180" s="70"/>
      <c r="F180" s="7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70"/>
      <c r="D181" s="2"/>
      <c r="E181" s="70"/>
      <c r="F181" s="7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70"/>
      <c r="D182" s="2"/>
      <c r="E182" s="70"/>
      <c r="F182" s="7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70"/>
      <c r="D183" s="2"/>
      <c r="E183" s="70"/>
      <c r="F183" s="7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70"/>
      <c r="D184" s="2"/>
      <c r="E184" s="70"/>
      <c r="F184" s="7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70"/>
      <c r="D185" s="2"/>
      <c r="E185" s="70"/>
      <c r="F185" s="7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70"/>
      <c r="D186" s="2"/>
      <c r="E186" s="70"/>
      <c r="F186" s="7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70"/>
      <c r="D187" s="2"/>
      <c r="E187" s="70"/>
      <c r="F187" s="7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70"/>
      <c r="D188" s="2"/>
      <c r="E188" s="70"/>
      <c r="F188" s="7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70"/>
      <c r="D189" s="2"/>
      <c r="E189" s="70"/>
      <c r="F189" s="7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70"/>
      <c r="D190" s="2"/>
      <c r="E190" s="70"/>
      <c r="F190" s="7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70"/>
      <c r="D191" s="2"/>
      <c r="E191" s="70"/>
      <c r="F191" s="7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70"/>
      <c r="D192" s="2"/>
      <c r="E192" s="70"/>
      <c r="F192" s="7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70"/>
      <c r="D193" s="2"/>
      <c r="E193" s="70"/>
      <c r="F193" s="7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70"/>
      <c r="D194" s="2"/>
      <c r="E194" s="70"/>
      <c r="F194" s="7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70"/>
      <c r="D195" s="2"/>
      <c r="E195" s="70"/>
      <c r="F195" s="7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70"/>
      <c r="D196" s="2"/>
      <c r="E196" s="70"/>
      <c r="F196" s="7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70"/>
      <c r="D197" s="2"/>
      <c r="E197" s="70"/>
      <c r="F197" s="7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70"/>
      <c r="D198" s="2"/>
      <c r="E198" s="70"/>
      <c r="F198" s="7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70"/>
      <c r="D199" s="2"/>
      <c r="E199" s="70"/>
      <c r="F199" s="7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70"/>
      <c r="D200" s="2"/>
      <c r="E200" s="70"/>
      <c r="F200" s="7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70"/>
      <c r="D201" s="2"/>
      <c r="E201" s="70"/>
      <c r="F201" s="7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70"/>
      <c r="D202" s="2"/>
      <c r="E202" s="70"/>
      <c r="F202" s="7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70"/>
      <c r="D203" s="2"/>
      <c r="E203" s="70"/>
      <c r="F203" s="7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70"/>
      <c r="D204" s="2"/>
      <c r="E204" s="70"/>
      <c r="F204" s="7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70"/>
      <c r="D205" s="2"/>
      <c r="E205" s="70"/>
      <c r="F205" s="7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70"/>
      <c r="D206" s="2"/>
      <c r="E206" s="70"/>
      <c r="F206" s="7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70"/>
      <c r="D207" s="2"/>
      <c r="E207" s="70"/>
      <c r="F207" s="7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70"/>
      <c r="D208" s="2"/>
      <c r="E208" s="70"/>
      <c r="F208" s="7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70"/>
      <c r="D209" s="2"/>
      <c r="E209" s="70"/>
      <c r="F209" s="7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70"/>
      <c r="D210" s="2"/>
      <c r="E210" s="70"/>
      <c r="F210" s="7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70"/>
      <c r="D211" s="2"/>
      <c r="E211" s="70"/>
      <c r="F211" s="7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70"/>
      <c r="D212" s="2"/>
      <c r="E212" s="70"/>
      <c r="F212" s="7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70"/>
      <c r="D213" s="2"/>
      <c r="E213" s="70"/>
      <c r="F213" s="7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70"/>
      <c r="D214" s="2"/>
      <c r="E214" s="70"/>
      <c r="F214" s="7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70"/>
      <c r="D215" s="2"/>
      <c r="E215" s="70"/>
      <c r="F215" s="7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70"/>
      <c r="D216" s="2"/>
      <c r="E216" s="70"/>
      <c r="F216" s="7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70"/>
      <c r="D217" s="2"/>
      <c r="E217" s="70"/>
      <c r="F217" s="7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70"/>
      <c r="D218" s="2"/>
      <c r="E218" s="70"/>
      <c r="F218" s="7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70"/>
      <c r="D219" s="2"/>
      <c r="E219" s="70"/>
      <c r="F219" s="7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70"/>
      <c r="D220" s="2"/>
      <c r="E220" s="70"/>
      <c r="F220" s="7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70"/>
      <c r="D221" s="2"/>
      <c r="E221" s="70"/>
      <c r="F221" s="7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70"/>
      <c r="D222" s="2"/>
      <c r="E222" s="70"/>
      <c r="F222" s="7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70"/>
      <c r="D223" s="2"/>
      <c r="E223" s="70"/>
      <c r="F223" s="7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70"/>
      <c r="D224" s="2"/>
      <c r="E224" s="70"/>
      <c r="F224" s="7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70"/>
      <c r="D225" s="2"/>
      <c r="E225" s="70"/>
      <c r="F225" s="7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70"/>
      <c r="D226" s="2"/>
      <c r="E226" s="70"/>
      <c r="F226" s="7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70"/>
      <c r="D227" s="2"/>
      <c r="E227" s="70"/>
      <c r="F227" s="7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70"/>
      <c r="D228" s="2"/>
      <c r="E228" s="70"/>
      <c r="F228" s="7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70"/>
      <c r="D229" s="2"/>
      <c r="E229" s="70"/>
      <c r="F229" s="7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70"/>
      <c r="D230" s="2"/>
      <c r="E230" s="70"/>
      <c r="F230" s="7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70"/>
      <c r="D231" s="2"/>
      <c r="E231" s="70"/>
      <c r="F231" s="7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70"/>
      <c r="D232" s="2"/>
      <c r="E232" s="70"/>
      <c r="F232" s="7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70"/>
      <c r="D233" s="2"/>
      <c r="E233" s="70"/>
      <c r="F233" s="7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70"/>
      <c r="D234" s="2"/>
      <c r="E234" s="70"/>
      <c r="F234" s="7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70"/>
      <c r="D235" s="2"/>
      <c r="E235" s="70"/>
      <c r="F235" s="7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70"/>
      <c r="D236" s="2"/>
      <c r="E236" s="70"/>
      <c r="F236" s="7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70"/>
      <c r="D237" s="2"/>
      <c r="E237" s="70"/>
      <c r="F237" s="7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70"/>
      <c r="D238" s="2"/>
      <c r="E238" s="70"/>
      <c r="F238" s="7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70"/>
      <c r="D239" s="2"/>
      <c r="E239" s="70"/>
      <c r="F239" s="7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70"/>
      <c r="D240" s="2"/>
      <c r="E240" s="70"/>
      <c r="F240" s="7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70"/>
      <c r="D241" s="2"/>
      <c r="E241" s="70"/>
      <c r="F241" s="7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70"/>
      <c r="D242" s="2"/>
      <c r="E242" s="70"/>
      <c r="F242" s="7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70"/>
      <c r="D243" s="2"/>
      <c r="E243" s="70"/>
      <c r="F243" s="7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70"/>
      <c r="D244" s="2"/>
      <c r="E244" s="70"/>
      <c r="F244" s="7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70"/>
      <c r="D245" s="2"/>
      <c r="E245" s="70"/>
      <c r="F245" s="7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70"/>
      <c r="D246" s="2"/>
      <c r="E246" s="70"/>
      <c r="F246" s="7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70"/>
      <c r="D247" s="2"/>
      <c r="E247" s="70"/>
      <c r="F247" s="7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70"/>
      <c r="D248" s="2"/>
      <c r="E248" s="70"/>
      <c r="F248" s="7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70"/>
      <c r="D249" s="2"/>
      <c r="E249" s="70"/>
      <c r="F249" s="7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70"/>
      <c r="D250" s="2"/>
      <c r="E250" s="70"/>
      <c r="F250" s="7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70"/>
      <c r="D251" s="2"/>
      <c r="E251" s="70"/>
      <c r="F251" s="7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70"/>
      <c r="D252" s="2"/>
      <c r="E252" s="70"/>
      <c r="F252" s="7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70"/>
      <c r="D253" s="2"/>
      <c r="E253" s="70"/>
      <c r="F253" s="7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70"/>
      <c r="D254" s="2"/>
      <c r="E254" s="70"/>
      <c r="F254" s="7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70"/>
      <c r="D255" s="2"/>
      <c r="E255" s="70"/>
      <c r="F255" s="7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70"/>
      <c r="D256" s="2"/>
      <c r="E256" s="70"/>
      <c r="F256" s="7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70"/>
      <c r="D257" s="2"/>
      <c r="E257" s="70"/>
      <c r="F257" s="7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70"/>
      <c r="D258" s="2"/>
      <c r="E258" s="70"/>
      <c r="F258" s="7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70"/>
      <c r="D259" s="2"/>
      <c r="E259" s="70"/>
      <c r="F259" s="7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70"/>
      <c r="D260" s="2"/>
      <c r="E260" s="70"/>
      <c r="F260" s="7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70"/>
      <c r="D261" s="2"/>
      <c r="E261" s="70"/>
      <c r="F261" s="7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70"/>
      <c r="D262" s="2"/>
      <c r="E262" s="70"/>
      <c r="F262" s="7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70"/>
      <c r="D263" s="2"/>
      <c r="E263" s="70"/>
      <c r="F263" s="7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70"/>
      <c r="D264" s="2"/>
      <c r="E264" s="70"/>
      <c r="F264" s="7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70"/>
      <c r="D265" s="2"/>
      <c r="E265" s="70"/>
      <c r="F265" s="7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70"/>
      <c r="D266" s="2"/>
      <c r="E266" s="70"/>
      <c r="F266" s="7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70"/>
      <c r="D267" s="2"/>
      <c r="E267" s="70"/>
      <c r="F267" s="7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70"/>
      <c r="D268" s="2"/>
      <c r="E268" s="70"/>
      <c r="F268" s="7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70"/>
      <c r="D269" s="2"/>
      <c r="E269" s="70"/>
      <c r="F269" s="7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70"/>
      <c r="D270" s="2"/>
      <c r="E270" s="70"/>
      <c r="F270" s="7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70"/>
      <c r="D271" s="2"/>
      <c r="E271" s="70"/>
      <c r="F271" s="7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70"/>
      <c r="D272" s="2"/>
      <c r="E272" s="70"/>
      <c r="F272" s="7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70"/>
      <c r="D273" s="2"/>
      <c r="E273" s="70"/>
      <c r="F273" s="7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70"/>
      <c r="D274" s="2"/>
      <c r="E274" s="70"/>
      <c r="F274" s="7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70"/>
      <c r="D275" s="2"/>
      <c r="E275" s="70"/>
      <c r="F275" s="7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70"/>
      <c r="D276" s="2"/>
      <c r="E276" s="70"/>
      <c r="F276" s="7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70"/>
      <c r="D277" s="2"/>
      <c r="E277" s="70"/>
      <c r="F277" s="7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70"/>
      <c r="D278" s="2"/>
      <c r="E278" s="70"/>
      <c r="F278" s="7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70"/>
      <c r="D279" s="2"/>
      <c r="E279" s="70"/>
      <c r="F279" s="7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70"/>
      <c r="D280" s="2"/>
      <c r="E280" s="70"/>
      <c r="F280" s="7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70"/>
      <c r="D281" s="2"/>
      <c r="E281" s="70"/>
      <c r="F281" s="7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70"/>
      <c r="D282" s="2"/>
      <c r="E282" s="70"/>
      <c r="F282" s="7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70"/>
      <c r="D283" s="2"/>
      <c r="E283" s="70"/>
      <c r="F283" s="7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70"/>
      <c r="D284" s="2"/>
      <c r="E284" s="70"/>
      <c r="F284" s="7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70"/>
      <c r="D285" s="2"/>
      <c r="E285" s="70"/>
      <c r="F285" s="7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70"/>
      <c r="D286" s="2"/>
      <c r="E286" s="70"/>
      <c r="F286" s="7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70"/>
      <c r="D287" s="2"/>
      <c r="E287" s="70"/>
      <c r="F287" s="7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70"/>
      <c r="D288" s="2"/>
      <c r="E288" s="70"/>
      <c r="F288" s="7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70"/>
      <c r="D289" s="2"/>
      <c r="E289" s="70"/>
      <c r="F289" s="7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70"/>
      <c r="D290" s="2"/>
      <c r="E290" s="70"/>
      <c r="F290" s="7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70"/>
      <c r="D291" s="2"/>
      <c r="E291" s="70"/>
      <c r="F291" s="7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70"/>
      <c r="D292" s="2"/>
      <c r="E292" s="70"/>
      <c r="F292" s="7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70"/>
      <c r="D293" s="2"/>
      <c r="E293" s="70"/>
      <c r="F293" s="7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70"/>
      <c r="D294" s="2"/>
      <c r="E294" s="70"/>
      <c r="F294" s="7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70"/>
      <c r="D295" s="2"/>
      <c r="E295" s="70"/>
      <c r="F295" s="7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70"/>
      <c r="D296" s="2"/>
      <c r="E296" s="70"/>
      <c r="F296" s="7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70"/>
      <c r="D297" s="2"/>
      <c r="E297" s="70"/>
      <c r="F297" s="7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70"/>
      <c r="D298" s="2"/>
      <c r="E298" s="70"/>
      <c r="F298" s="7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70"/>
      <c r="D299" s="2"/>
      <c r="E299" s="70"/>
      <c r="F299" s="7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70"/>
      <c r="D300" s="2"/>
      <c r="E300" s="70"/>
      <c r="F300" s="7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70"/>
      <c r="D301" s="2"/>
      <c r="E301" s="70"/>
      <c r="F301" s="7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70"/>
      <c r="D302" s="2"/>
      <c r="E302" s="70"/>
      <c r="F302" s="7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70"/>
      <c r="D303" s="2"/>
      <c r="E303" s="70"/>
      <c r="F303" s="7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70"/>
      <c r="D304" s="2"/>
      <c r="E304" s="70"/>
      <c r="F304" s="7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70"/>
      <c r="D305" s="2"/>
      <c r="E305" s="70"/>
      <c r="F305" s="7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70"/>
      <c r="D306" s="2"/>
      <c r="E306" s="70"/>
      <c r="F306" s="7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70"/>
      <c r="D307" s="2"/>
      <c r="E307" s="70"/>
      <c r="F307" s="7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70"/>
      <c r="D308" s="2"/>
      <c r="E308" s="70"/>
      <c r="F308" s="7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70"/>
      <c r="D309" s="2"/>
      <c r="E309" s="70"/>
      <c r="F309" s="7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70"/>
      <c r="D310" s="2"/>
      <c r="E310" s="70"/>
      <c r="F310" s="7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70"/>
      <c r="D311" s="2"/>
      <c r="E311" s="70"/>
      <c r="F311" s="7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70"/>
      <c r="D312" s="2"/>
      <c r="E312" s="70"/>
      <c r="F312" s="7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70"/>
      <c r="D313" s="2"/>
      <c r="E313" s="70"/>
      <c r="F313" s="7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70"/>
      <c r="D314" s="2"/>
      <c r="E314" s="70"/>
      <c r="F314" s="7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70"/>
      <c r="D315" s="2"/>
      <c r="E315" s="70"/>
      <c r="F315" s="7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70"/>
      <c r="D316" s="2"/>
      <c r="E316" s="70"/>
      <c r="F316" s="7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70"/>
      <c r="D317" s="2"/>
      <c r="E317" s="70"/>
      <c r="F317" s="7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70"/>
      <c r="D318" s="2"/>
      <c r="E318" s="70"/>
      <c r="F318" s="7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70"/>
      <c r="D319" s="2"/>
      <c r="E319" s="70"/>
      <c r="F319" s="7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70"/>
      <c r="D320" s="2"/>
      <c r="E320" s="70"/>
      <c r="F320" s="7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70"/>
      <c r="D321" s="2"/>
      <c r="E321" s="70"/>
      <c r="F321" s="7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70"/>
      <c r="D322" s="2"/>
      <c r="E322" s="70"/>
      <c r="F322" s="7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70"/>
      <c r="D323" s="2"/>
      <c r="E323" s="70"/>
      <c r="F323" s="7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70"/>
      <c r="D324" s="2"/>
      <c r="E324" s="70"/>
      <c r="F324" s="7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70"/>
      <c r="D325" s="2"/>
      <c r="E325" s="70"/>
      <c r="F325" s="7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70"/>
      <c r="D326" s="2"/>
      <c r="E326" s="70"/>
      <c r="F326" s="7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70"/>
      <c r="D327" s="2"/>
      <c r="E327" s="70"/>
      <c r="F327" s="7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70"/>
      <c r="D328" s="2"/>
      <c r="E328" s="70"/>
      <c r="F328" s="7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70"/>
      <c r="D329" s="2"/>
      <c r="E329" s="70"/>
      <c r="F329" s="7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70"/>
      <c r="D330" s="2"/>
      <c r="E330" s="70"/>
      <c r="F330" s="7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70"/>
      <c r="D331" s="2"/>
      <c r="E331" s="70"/>
      <c r="F331" s="7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70"/>
      <c r="D332" s="2"/>
      <c r="E332" s="70"/>
      <c r="F332" s="7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70"/>
      <c r="D333" s="2"/>
      <c r="E333" s="70"/>
      <c r="F333" s="7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70"/>
      <c r="D334" s="2"/>
      <c r="E334" s="70"/>
      <c r="F334" s="7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70"/>
      <c r="D335" s="2"/>
      <c r="E335" s="70"/>
      <c r="F335" s="7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70"/>
      <c r="D336" s="2"/>
      <c r="E336" s="70"/>
      <c r="F336" s="7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70"/>
      <c r="D337" s="2"/>
      <c r="E337" s="70"/>
      <c r="F337" s="7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70"/>
      <c r="D338" s="2"/>
      <c r="E338" s="70"/>
      <c r="F338" s="7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70"/>
      <c r="D339" s="2"/>
      <c r="E339" s="70"/>
      <c r="F339" s="7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70"/>
      <c r="D340" s="2"/>
      <c r="E340" s="70"/>
      <c r="F340" s="7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70"/>
      <c r="D341" s="2"/>
      <c r="E341" s="70"/>
      <c r="F341" s="7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70"/>
      <c r="D342" s="2"/>
      <c r="E342" s="70"/>
      <c r="F342" s="7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70"/>
      <c r="D343" s="2"/>
      <c r="E343" s="70"/>
      <c r="F343" s="7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70"/>
      <c r="D344" s="2"/>
      <c r="E344" s="70"/>
      <c r="F344" s="7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70"/>
      <c r="D345" s="2"/>
      <c r="E345" s="70"/>
      <c r="F345" s="7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70"/>
      <c r="D346" s="2"/>
      <c r="E346" s="70"/>
      <c r="F346" s="7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70"/>
      <c r="D347" s="2"/>
      <c r="E347" s="70"/>
      <c r="F347" s="7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70"/>
      <c r="D348" s="2"/>
      <c r="E348" s="70"/>
      <c r="F348" s="7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70"/>
      <c r="D349" s="2"/>
      <c r="E349" s="70"/>
      <c r="F349" s="7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70"/>
      <c r="D350" s="2"/>
      <c r="E350" s="70"/>
      <c r="F350" s="7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70"/>
      <c r="D351" s="2"/>
      <c r="E351" s="70"/>
      <c r="F351" s="7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70"/>
      <c r="D352" s="2"/>
      <c r="E352" s="70"/>
      <c r="F352" s="7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70"/>
      <c r="D353" s="2"/>
      <c r="E353" s="70"/>
      <c r="F353" s="7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70"/>
      <c r="D354" s="2"/>
      <c r="E354" s="70"/>
      <c r="F354" s="7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70"/>
      <c r="D355" s="2"/>
      <c r="E355" s="70"/>
      <c r="F355" s="7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70"/>
      <c r="D356" s="2"/>
      <c r="E356" s="70"/>
      <c r="F356" s="7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70"/>
      <c r="D357" s="2"/>
      <c r="E357" s="70"/>
      <c r="F357" s="7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70"/>
      <c r="D358" s="2"/>
      <c r="E358" s="70"/>
      <c r="F358" s="7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70"/>
      <c r="D359" s="2"/>
      <c r="E359" s="70"/>
      <c r="F359" s="7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70"/>
      <c r="D360" s="2"/>
      <c r="E360" s="70"/>
      <c r="F360" s="7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70"/>
      <c r="D361" s="2"/>
      <c r="E361" s="70"/>
      <c r="F361" s="7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70"/>
      <c r="D362" s="2"/>
      <c r="E362" s="70"/>
      <c r="F362" s="7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70"/>
      <c r="D363" s="2"/>
      <c r="E363" s="70"/>
      <c r="F363" s="7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70"/>
      <c r="D364" s="2"/>
      <c r="E364" s="70"/>
      <c r="F364" s="7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70"/>
      <c r="D365" s="2"/>
      <c r="E365" s="70"/>
      <c r="F365" s="7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70"/>
      <c r="D366" s="2"/>
      <c r="E366" s="70"/>
      <c r="F366" s="7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70"/>
      <c r="D367" s="2"/>
      <c r="E367" s="70"/>
      <c r="F367" s="7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70"/>
      <c r="D368" s="2"/>
      <c r="E368" s="70"/>
      <c r="F368" s="7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70"/>
      <c r="D369" s="2"/>
      <c r="E369" s="70"/>
      <c r="F369" s="7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70"/>
      <c r="D370" s="2"/>
      <c r="E370" s="70"/>
      <c r="F370" s="7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70"/>
      <c r="D371" s="2"/>
      <c r="E371" s="70"/>
      <c r="F371" s="7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70"/>
      <c r="D372" s="2"/>
      <c r="E372" s="70"/>
      <c r="F372" s="7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70"/>
      <c r="D373" s="2"/>
      <c r="E373" s="70"/>
      <c r="F373" s="7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70"/>
      <c r="D374" s="2"/>
      <c r="E374" s="70"/>
      <c r="F374" s="7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70"/>
      <c r="D375" s="2"/>
      <c r="E375" s="70"/>
      <c r="F375" s="7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70"/>
      <c r="D376" s="2"/>
      <c r="E376" s="70"/>
      <c r="F376" s="7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70"/>
      <c r="D377" s="2"/>
      <c r="E377" s="70"/>
      <c r="F377" s="7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70"/>
      <c r="D378" s="2"/>
      <c r="E378" s="70"/>
      <c r="F378" s="7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70"/>
      <c r="D379" s="2"/>
      <c r="E379" s="70"/>
      <c r="F379" s="7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70"/>
      <c r="D380" s="2"/>
      <c r="E380" s="70"/>
      <c r="F380" s="7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70"/>
      <c r="D381" s="2"/>
      <c r="E381" s="70"/>
      <c r="F381" s="7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70"/>
      <c r="D382" s="2"/>
      <c r="E382" s="70"/>
      <c r="F382" s="7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70"/>
      <c r="D383" s="2"/>
      <c r="E383" s="70"/>
      <c r="F383" s="7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70"/>
      <c r="D384" s="2"/>
      <c r="E384" s="70"/>
      <c r="F384" s="7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70"/>
      <c r="D385" s="2"/>
      <c r="E385" s="70"/>
      <c r="F385" s="7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70"/>
      <c r="D386" s="2"/>
      <c r="E386" s="70"/>
      <c r="F386" s="7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70"/>
      <c r="D387" s="2"/>
      <c r="E387" s="70"/>
      <c r="F387" s="7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70"/>
      <c r="D388" s="2"/>
      <c r="E388" s="70"/>
      <c r="F388" s="7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70"/>
      <c r="D389" s="2"/>
      <c r="E389" s="70"/>
      <c r="F389" s="7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70"/>
      <c r="D390" s="2"/>
      <c r="E390" s="70"/>
      <c r="F390" s="7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70"/>
      <c r="D391" s="2"/>
      <c r="E391" s="70"/>
      <c r="F391" s="7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70"/>
      <c r="D392" s="2"/>
      <c r="E392" s="70"/>
      <c r="F392" s="7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70"/>
      <c r="D393" s="2"/>
      <c r="E393" s="70"/>
      <c r="F393" s="7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70"/>
      <c r="D394" s="2"/>
      <c r="E394" s="70"/>
      <c r="F394" s="7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70"/>
      <c r="D395" s="2"/>
      <c r="E395" s="70"/>
      <c r="F395" s="7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70"/>
      <c r="D396" s="2"/>
      <c r="E396" s="70"/>
      <c r="F396" s="7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70"/>
      <c r="D397" s="2"/>
      <c r="E397" s="70"/>
      <c r="F397" s="7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70"/>
      <c r="D398" s="2"/>
      <c r="E398" s="70"/>
      <c r="F398" s="7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70"/>
      <c r="D399" s="2"/>
      <c r="E399" s="70"/>
      <c r="F399" s="7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70"/>
      <c r="D400" s="2"/>
      <c r="E400" s="70"/>
      <c r="F400" s="7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70"/>
      <c r="D401" s="2"/>
      <c r="E401" s="70"/>
      <c r="F401" s="7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70"/>
      <c r="D402" s="2"/>
      <c r="E402" s="70"/>
      <c r="F402" s="7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70"/>
      <c r="D403" s="2"/>
      <c r="E403" s="70"/>
      <c r="F403" s="7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70"/>
      <c r="D404" s="2"/>
      <c r="E404" s="70"/>
      <c r="F404" s="7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70"/>
      <c r="D405" s="2"/>
      <c r="E405" s="70"/>
      <c r="F405" s="7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70"/>
      <c r="D406" s="2"/>
      <c r="E406" s="70"/>
      <c r="F406" s="7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70"/>
      <c r="D407" s="2"/>
      <c r="E407" s="70"/>
      <c r="F407" s="7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70"/>
      <c r="D408" s="2"/>
      <c r="E408" s="70"/>
      <c r="F408" s="7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70"/>
      <c r="D409" s="2"/>
      <c r="E409" s="70"/>
      <c r="F409" s="7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70"/>
      <c r="D410" s="2"/>
      <c r="E410" s="70"/>
      <c r="F410" s="7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70"/>
      <c r="D411" s="2"/>
      <c r="E411" s="70"/>
      <c r="F411" s="7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70"/>
      <c r="D412" s="2"/>
      <c r="E412" s="70"/>
      <c r="F412" s="7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70"/>
      <c r="D413" s="2"/>
      <c r="E413" s="70"/>
      <c r="F413" s="7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70"/>
      <c r="D414" s="2"/>
      <c r="E414" s="70"/>
      <c r="F414" s="7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70"/>
      <c r="D415" s="2"/>
      <c r="E415" s="70"/>
      <c r="F415" s="7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70"/>
      <c r="D416" s="2"/>
      <c r="E416" s="70"/>
      <c r="F416" s="7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70"/>
      <c r="D417" s="2"/>
      <c r="E417" s="70"/>
      <c r="F417" s="7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70"/>
      <c r="D418" s="2"/>
      <c r="E418" s="70"/>
      <c r="F418" s="7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70"/>
      <c r="D419" s="2"/>
      <c r="E419" s="70"/>
      <c r="F419" s="7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70"/>
      <c r="D420" s="2"/>
      <c r="E420" s="70"/>
      <c r="F420" s="7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70"/>
      <c r="D421" s="2"/>
      <c r="E421" s="70"/>
      <c r="F421" s="7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70"/>
      <c r="D422" s="2"/>
      <c r="E422" s="70"/>
      <c r="F422" s="7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70"/>
      <c r="D423" s="2"/>
      <c r="E423" s="70"/>
      <c r="F423" s="7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70"/>
      <c r="D424" s="2"/>
      <c r="E424" s="70"/>
      <c r="F424" s="7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70"/>
      <c r="D425" s="2"/>
      <c r="E425" s="70"/>
      <c r="F425" s="7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70"/>
      <c r="D426" s="2"/>
      <c r="E426" s="70"/>
      <c r="F426" s="7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70"/>
      <c r="D427" s="2"/>
      <c r="E427" s="70"/>
      <c r="F427" s="7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70"/>
      <c r="D428" s="2"/>
      <c r="E428" s="70"/>
      <c r="F428" s="7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70"/>
      <c r="D429" s="2"/>
      <c r="E429" s="70"/>
      <c r="F429" s="7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70"/>
      <c r="D430" s="2"/>
      <c r="E430" s="70"/>
      <c r="F430" s="7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70"/>
      <c r="D431" s="2"/>
      <c r="E431" s="70"/>
      <c r="F431" s="7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70"/>
      <c r="D432" s="2"/>
      <c r="E432" s="70"/>
      <c r="F432" s="7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70"/>
      <c r="D433" s="2"/>
      <c r="E433" s="70"/>
      <c r="F433" s="7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70"/>
      <c r="D434" s="2"/>
      <c r="E434" s="70"/>
      <c r="F434" s="7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70"/>
      <c r="D435" s="2"/>
      <c r="E435" s="70"/>
      <c r="F435" s="7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70"/>
      <c r="D436" s="2"/>
      <c r="E436" s="70"/>
      <c r="F436" s="7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70"/>
      <c r="D437" s="2"/>
      <c r="E437" s="70"/>
      <c r="F437" s="7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70"/>
      <c r="D438" s="2"/>
      <c r="E438" s="70"/>
      <c r="F438" s="7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70"/>
      <c r="D439" s="2"/>
      <c r="E439" s="70"/>
      <c r="F439" s="7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70"/>
      <c r="D440" s="2"/>
      <c r="E440" s="70"/>
      <c r="F440" s="7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70"/>
      <c r="D441" s="2"/>
      <c r="E441" s="70"/>
      <c r="F441" s="7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70"/>
      <c r="D442" s="2"/>
      <c r="E442" s="70"/>
      <c r="F442" s="7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70"/>
      <c r="D443" s="2"/>
      <c r="E443" s="70"/>
      <c r="F443" s="7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70"/>
      <c r="D444" s="2"/>
      <c r="E444" s="70"/>
      <c r="F444" s="7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70"/>
      <c r="D445" s="2"/>
      <c r="E445" s="70"/>
      <c r="F445" s="7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70"/>
      <c r="D446" s="2"/>
      <c r="E446" s="70"/>
      <c r="F446" s="7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70"/>
      <c r="D447" s="2"/>
      <c r="E447" s="70"/>
      <c r="F447" s="7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70"/>
      <c r="D448" s="2"/>
      <c r="E448" s="70"/>
      <c r="F448" s="7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70"/>
      <c r="D449" s="2"/>
      <c r="E449" s="70"/>
      <c r="F449" s="7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70"/>
      <c r="D450" s="2"/>
      <c r="E450" s="70"/>
      <c r="F450" s="7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70"/>
      <c r="D451" s="2"/>
      <c r="E451" s="70"/>
      <c r="F451" s="7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70"/>
      <c r="D452" s="2"/>
      <c r="E452" s="70"/>
      <c r="F452" s="7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70"/>
      <c r="D453" s="2"/>
      <c r="E453" s="70"/>
      <c r="F453" s="7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70"/>
      <c r="D454" s="2"/>
      <c r="E454" s="70"/>
      <c r="F454" s="7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70"/>
      <c r="D455" s="2"/>
      <c r="E455" s="70"/>
      <c r="F455" s="7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70"/>
      <c r="D456" s="2"/>
      <c r="E456" s="70"/>
      <c r="F456" s="7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70"/>
      <c r="D457" s="2"/>
      <c r="E457" s="70"/>
      <c r="F457" s="7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70"/>
      <c r="D458" s="2"/>
      <c r="E458" s="70"/>
      <c r="F458" s="7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70"/>
      <c r="D459" s="2"/>
      <c r="E459" s="70"/>
      <c r="F459" s="7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70"/>
      <c r="D460" s="2"/>
      <c r="E460" s="70"/>
      <c r="F460" s="7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70"/>
      <c r="D461" s="2"/>
      <c r="E461" s="70"/>
      <c r="F461" s="7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70"/>
      <c r="D462" s="2"/>
      <c r="E462" s="70"/>
      <c r="F462" s="7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70"/>
      <c r="D463" s="2"/>
      <c r="E463" s="70"/>
      <c r="F463" s="7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70"/>
      <c r="D464" s="2"/>
      <c r="E464" s="70"/>
      <c r="F464" s="7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70"/>
      <c r="D465" s="2"/>
      <c r="E465" s="70"/>
      <c r="F465" s="7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70"/>
      <c r="D466" s="2"/>
      <c r="E466" s="70"/>
      <c r="F466" s="7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70"/>
      <c r="D467" s="2"/>
      <c r="E467" s="70"/>
      <c r="F467" s="7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70"/>
      <c r="D468" s="2"/>
      <c r="E468" s="70"/>
      <c r="F468" s="7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70"/>
      <c r="D469" s="2"/>
      <c r="E469" s="70"/>
      <c r="F469" s="7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70"/>
      <c r="D470" s="2"/>
      <c r="E470" s="70"/>
      <c r="F470" s="7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70"/>
      <c r="D471" s="2"/>
      <c r="E471" s="70"/>
      <c r="F471" s="7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70"/>
      <c r="D472" s="2"/>
      <c r="E472" s="70"/>
      <c r="F472" s="7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70"/>
      <c r="D473" s="2"/>
      <c r="E473" s="70"/>
      <c r="F473" s="7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70"/>
      <c r="D474" s="2"/>
      <c r="E474" s="70"/>
      <c r="F474" s="7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70"/>
      <c r="D475" s="2"/>
      <c r="E475" s="70"/>
      <c r="F475" s="7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70"/>
      <c r="D476" s="2"/>
      <c r="E476" s="70"/>
      <c r="F476" s="7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70"/>
      <c r="D477" s="2"/>
      <c r="E477" s="70"/>
      <c r="F477" s="7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70"/>
      <c r="D478" s="2"/>
      <c r="E478" s="70"/>
      <c r="F478" s="7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70"/>
      <c r="D479" s="2"/>
      <c r="E479" s="70"/>
      <c r="F479" s="7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70"/>
      <c r="D480" s="2"/>
      <c r="E480" s="70"/>
      <c r="F480" s="7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70"/>
      <c r="D481" s="2"/>
      <c r="E481" s="70"/>
      <c r="F481" s="7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70"/>
      <c r="D482" s="2"/>
      <c r="E482" s="70"/>
      <c r="F482" s="7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70"/>
      <c r="D483" s="2"/>
      <c r="E483" s="70"/>
      <c r="F483" s="7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70"/>
      <c r="D484" s="2"/>
      <c r="E484" s="70"/>
      <c r="F484" s="7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70"/>
      <c r="D485" s="2"/>
      <c r="E485" s="70"/>
      <c r="F485" s="7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70"/>
      <c r="D486" s="2"/>
      <c r="E486" s="70"/>
      <c r="F486" s="7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70"/>
      <c r="D487" s="2"/>
      <c r="E487" s="70"/>
      <c r="F487" s="7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70"/>
      <c r="D488" s="2"/>
      <c r="E488" s="70"/>
      <c r="F488" s="7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70"/>
      <c r="D489" s="2"/>
      <c r="E489" s="70"/>
      <c r="F489" s="7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70"/>
      <c r="D490" s="2"/>
      <c r="E490" s="70"/>
      <c r="F490" s="7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70"/>
      <c r="D491" s="2"/>
      <c r="E491" s="70"/>
      <c r="F491" s="7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70"/>
      <c r="D492" s="2"/>
      <c r="E492" s="70"/>
      <c r="F492" s="7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70"/>
      <c r="D493" s="2"/>
      <c r="E493" s="70"/>
      <c r="F493" s="7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70"/>
      <c r="D494" s="2"/>
      <c r="E494" s="70"/>
      <c r="F494" s="7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70"/>
      <c r="D495" s="2"/>
      <c r="E495" s="70"/>
      <c r="F495" s="7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70"/>
      <c r="D496" s="2"/>
      <c r="E496" s="70"/>
      <c r="F496" s="7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70"/>
      <c r="D497" s="2"/>
      <c r="E497" s="70"/>
      <c r="F497" s="7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70"/>
      <c r="D498" s="2"/>
      <c r="E498" s="70"/>
      <c r="F498" s="7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70"/>
      <c r="D499" s="2"/>
      <c r="E499" s="70"/>
      <c r="F499" s="7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70"/>
      <c r="D500" s="2"/>
      <c r="E500" s="70"/>
      <c r="F500" s="7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70"/>
      <c r="D501" s="2"/>
      <c r="E501" s="70"/>
      <c r="F501" s="7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70"/>
      <c r="D502" s="2"/>
      <c r="E502" s="70"/>
      <c r="F502" s="7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70"/>
      <c r="D503" s="2"/>
      <c r="E503" s="70"/>
      <c r="F503" s="7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70"/>
      <c r="D504" s="2"/>
      <c r="E504" s="70"/>
      <c r="F504" s="7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70"/>
      <c r="D505" s="2"/>
      <c r="E505" s="70"/>
      <c r="F505" s="7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70"/>
      <c r="D506" s="2"/>
      <c r="E506" s="70"/>
      <c r="F506" s="7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70"/>
      <c r="D507" s="2"/>
      <c r="E507" s="70"/>
      <c r="F507" s="7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70"/>
      <c r="D508" s="2"/>
      <c r="E508" s="70"/>
      <c r="F508" s="7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70"/>
      <c r="D509" s="2"/>
      <c r="E509" s="70"/>
      <c r="F509" s="7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70"/>
      <c r="D510" s="2"/>
      <c r="E510" s="70"/>
      <c r="F510" s="7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70"/>
      <c r="D511" s="2"/>
      <c r="E511" s="70"/>
      <c r="F511" s="7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70"/>
      <c r="D512" s="2"/>
      <c r="E512" s="70"/>
      <c r="F512" s="7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70"/>
      <c r="D513" s="2"/>
      <c r="E513" s="70"/>
      <c r="F513" s="7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70"/>
      <c r="D514" s="2"/>
      <c r="E514" s="70"/>
      <c r="F514" s="7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70"/>
      <c r="D515" s="2"/>
      <c r="E515" s="70"/>
      <c r="F515" s="7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70"/>
      <c r="D516" s="2"/>
      <c r="E516" s="70"/>
      <c r="F516" s="7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70"/>
      <c r="D517" s="2"/>
      <c r="E517" s="70"/>
      <c r="F517" s="7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70"/>
      <c r="D518" s="2"/>
      <c r="E518" s="70"/>
      <c r="F518" s="7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70"/>
      <c r="D519" s="2"/>
      <c r="E519" s="70"/>
      <c r="F519" s="7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70"/>
      <c r="D520" s="2"/>
      <c r="E520" s="70"/>
      <c r="F520" s="7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70"/>
      <c r="D521" s="2"/>
      <c r="E521" s="70"/>
      <c r="F521" s="7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70"/>
      <c r="D522" s="2"/>
      <c r="E522" s="70"/>
      <c r="F522" s="7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70"/>
      <c r="D523" s="2"/>
      <c r="E523" s="70"/>
      <c r="F523" s="7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70"/>
      <c r="D524" s="2"/>
      <c r="E524" s="70"/>
      <c r="F524" s="7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70"/>
      <c r="D525" s="2"/>
      <c r="E525" s="70"/>
      <c r="F525" s="7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70"/>
      <c r="D526" s="2"/>
      <c r="E526" s="70"/>
      <c r="F526" s="7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70"/>
      <c r="D527" s="2"/>
      <c r="E527" s="70"/>
      <c r="F527" s="7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70"/>
      <c r="D528" s="2"/>
      <c r="E528" s="70"/>
      <c r="F528" s="7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70"/>
      <c r="D529" s="2"/>
      <c r="E529" s="70"/>
      <c r="F529" s="7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70"/>
      <c r="D530" s="2"/>
      <c r="E530" s="70"/>
      <c r="F530" s="7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70"/>
      <c r="D531" s="2"/>
      <c r="E531" s="70"/>
      <c r="F531" s="7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70"/>
      <c r="D532" s="2"/>
      <c r="E532" s="70"/>
      <c r="F532" s="7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70"/>
      <c r="D533" s="2"/>
      <c r="E533" s="70"/>
      <c r="F533" s="7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70"/>
      <c r="D534" s="2"/>
      <c r="E534" s="70"/>
      <c r="F534" s="7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70"/>
      <c r="D535" s="2"/>
      <c r="E535" s="70"/>
      <c r="F535" s="7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70"/>
      <c r="D536" s="2"/>
      <c r="E536" s="70"/>
      <c r="F536" s="7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70"/>
      <c r="D537" s="2"/>
      <c r="E537" s="70"/>
      <c r="F537" s="7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70"/>
      <c r="D538" s="2"/>
      <c r="E538" s="70"/>
      <c r="F538" s="7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70"/>
      <c r="D539" s="2"/>
      <c r="E539" s="70"/>
      <c r="F539" s="7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70"/>
      <c r="D540" s="2"/>
      <c r="E540" s="70"/>
      <c r="F540" s="7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70"/>
      <c r="D541" s="2"/>
      <c r="E541" s="70"/>
      <c r="F541" s="7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70"/>
      <c r="D542" s="2"/>
      <c r="E542" s="70"/>
      <c r="F542" s="7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70"/>
      <c r="D543" s="2"/>
      <c r="E543" s="70"/>
      <c r="F543" s="7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70"/>
      <c r="D544" s="2"/>
      <c r="E544" s="70"/>
      <c r="F544" s="7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70"/>
      <c r="D545" s="2"/>
      <c r="E545" s="70"/>
      <c r="F545" s="7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70"/>
      <c r="D546" s="2"/>
      <c r="E546" s="70"/>
      <c r="F546" s="7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70"/>
      <c r="D547" s="2"/>
      <c r="E547" s="70"/>
      <c r="F547" s="7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70"/>
      <c r="D548" s="2"/>
      <c r="E548" s="70"/>
      <c r="F548" s="7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70"/>
      <c r="D549" s="2"/>
      <c r="E549" s="70"/>
      <c r="F549" s="7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70"/>
      <c r="D550" s="2"/>
      <c r="E550" s="70"/>
      <c r="F550" s="7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70"/>
      <c r="D551" s="2"/>
      <c r="E551" s="70"/>
      <c r="F551" s="7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70"/>
      <c r="D552" s="2"/>
      <c r="E552" s="70"/>
      <c r="F552" s="7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70"/>
      <c r="D553" s="2"/>
      <c r="E553" s="70"/>
      <c r="F553" s="7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70"/>
      <c r="D554" s="2"/>
      <c r="E554" s="70"/>
      <c r="F554" s="7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70"/>
      <c r="D555" s="2"/>
      <c r="E555" s="70"/>
      <c r="F555" s="7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70"/>
      <c r="D556" s="2"/>
      <c r="E556" s="70"/>
      <c r="F556" s="7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70"/>
      <c r="D557" s="2"/>
      <c r="E557" s="70"/>
      <c r="F557" s="7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70"/>
      <c r="D558" s="2"/>
      <c r="E558" s="70"/>
      <c r="F558" s="7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70"/>
      <c r="D559" s="2"/>
      <c r="E559" s="70"/>
      <c r="F559" s="7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70"/>
      <c r="D560" s="2"/>
      <c r="E560" s="70"/>
      <c r="F560" s="7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70"/>
      <c r="D561" s="2"/>
      <c r="E561" s="70"/>
      <c r="F561" s="7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70"/>
      <c r="D562" s="2"/>
      <c r="E562" s="70"/>
      <c r="F562" s="7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70"/>
      <c r="D563" s="2"/>
      <c r="E563" s="70"/>
      <c r="F563" s="7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70"/>
      <c r="D564" s="2"/>
      <c r="E564" s="70"/>
      <c r="F564" s="7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70"/>
      <c r="D565" s="2"/>
      <c r="E565" s="70"/>
      <c r="F565" s="7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70"/>
      <c r="D566" s="2"/>
      <c r="E566" s="70"/>
      <c r="F566" s="7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70"/>
      <c r="D567" s="2"/>
      <c r="E567" s="70"/>
      <c r="F567" s="7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70"/>
      <c r="D568" s="2"/>
      <c r="E568" s="70"/>
      <c r="F568" s="7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70"/>
      <c r="D569" s="2"/>
      <c r="E569" s="70"/>
      <c r="F569" s="7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70"/>
      <c r="D570" s="2"/>
      <c r="E570" s="70"/>
      <c r="F570" s="7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70"/>
      <c r="D571" s="2"/>
      <c r="E571" s="70"/>
      <c r="F571" s="7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70"/>
      <c r="D572" s="2"/>
      <c r="E572" s="70"/>
      <c r="F572" s="7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70"/>
      <c r="D573" s="2"/>
      <c r="E573" s="70"/>
      <c r="F573" s="7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70"/>
      <c r="D574" s="2"/>
      <c r="E574" s="70"/>
      <c r="F574" s="7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70"/>
      <c r="D575" s="2"/>
      <c r="E575" s="70"/>
      <c r="F575" s="7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70"/>
      <c r="D576" s="2"/>
      <c r="E576" s="70"/>
      <c r="F576" s="7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70"/>
      <c r="D577" s="2"/>
      <c r="E577" s="70"/>
      <c r="F577" s="7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70"/>
      <c r="D578" s="2"/>
      <c r="E578" s="70"/>
      <c r="F578" s="7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70"/>
      <c r="D579" s="2"/>
      <c r="E579" s="70"/>
      <c r="F579" s="7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70"/>
      <c r="D580" s="2"/>
      <c r="E580" s="70"/>
      <c r="F580" s="7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70"/>
      <c r="D581" s="2"/>
      <c r="E581" s="70"/>
      <c r="F581" s="7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70"/>
      <c r="D582" s="2"/>
      <c r="E582" s="70"/>
      <c r="F582" s="7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70"/>
      <c r="D583" s="2"/>
      <c r="E583" s="70"/>
      <c r="F583" s="7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70"/>
      <c r="D584" s="2"/>
      <c r="E584" s="70"/>
      <c r="F584" s="7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70"/>
      <c r="D585" s="2"/>
      <c r="E585" s="70"/>
      <c r="F585" s="7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70"/>
      <c r="D586" s="2"/>
      <c r="E586" s="70"/>
      <c r="F586" s="7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70"/>
      <c r="D587" s="2"/>
      <c r="E587" s="70"/>
      <c r="F587" s="7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70"/>
      <c r="D588" s="2"/>
      <c r="E588" s="70"/>
      <c r="F588" s="7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70"/>
      <c r="D589" s="2"/>
      <c r="E589" s="70"/>
      <c r="F589" s="7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70"/>
      <c r="D590" s="2"/>
      <c r="E590" s="70"/>
      <c r="F590" s="7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70"/>
      <c r="D591" s="2"/>
      <c r="E591" s="70"/>
      <c r="F591" s="7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70"/>
      <c r="D592" s="2"/>
      <c r="E592" s="70"/>
      <c r="F592" s="7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70"/>
      <c r="D593" s="2"/>
      <c r="E593" s="70"/>
      <c r="F593" s="7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70"/>
      <c r="D594" s="2"/>
      <c r="E594" s="70"/>
      <c r="F594" s="7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70"/>
      <c r="D595" s="2"/>
      <c r="E595" s="70"/>
      <c r="F595" s="7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70"/>
      <c r="D596" s="2"/>
      <c r="E596" s="70"/>
      <c r="F596" s="7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70"/>
      <c r="D597" s="2"/>
      <c r="E597" s="70"/>
      <c r="F597" s="7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70"/>
      <c r="D598" s="2"/>
      <c r="E598" s="70"/>
      <c r="F598" s="7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70"/>
      <c r="D599" s="2"/>
      <c r="E599" s="70"/>
      <c r="F599" s="7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70"/>
      <c r="D600" s="2"/>
      <c r="E600" s="70"/>
      <c r="F600" s="7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70"/>
      <c r="D601" s="2"/>
      <c r="E601" s="70"/>
      <c r="F601" s="7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70"/>
      <c r="D602" s="2"/>
      <c r="E602" s="70"/>
      <c r="F602" s="7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70"/>
      <c r="D603" s="2"/>
      <c r="E603" s="70"/>
      <c r="F603" s="7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70"/>
      <c r="D604" s="2"/>
      <c r="E604" s="70"/>
      <c r="F604" s="7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70"/>
      <c r="D605" s="2"/>
      <c r="E605" s="70"/>
      <c r="F605" s="7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70"/>
      <c r="D606" s="2"/>
      <c r="E606" s="70"/>
      <c r="F606" s="7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70"/>
      <c r="D607" s="2"/>
      <c r="E607" s="70"/>
      <c r="F607" s="7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70"/>
      <c r="D608" s="2"/>
      <c r="E608" s="70"/>
      <c r="F608" s="7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70"/>
      <c r="D609" s="2"/>
      <c r="E609" s="70"/>
      <c r="F609" s="7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70"/>
      <c r="D610" s="2"/>
      <c r="E610" s="70"/>
      <c r="F610" s="7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70"/>
      <c r="D611" s="2"/>
      <c r="E611" s="70"/>
      <c r="F611" s="7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70"/>
      <c r="D612" s="2"/>
      <c r="E612" s="70"/>
      <c r="F612" s="7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70"/>
      <c r="D613" s="2"/>
      <c r="E613" s="70"/>
      <c r="F613" s="7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70"/>
      <c r="D614" s="2"/>
      <c r="E614" s="70"/>
      <c r="F614" s="7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70"/>
      <c r="D615" s="2"/>
      <c r="E615" s="70"/>
      <c r="F615" s="7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70"/>
      <c r="D616" s="2"/>
      <c r="E616" s="70"/>
      <c r="F616" s="7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70"/>
      <c r="D617" s="2"/>
      <c r="E617" s="70"/>
      <c r="F617" s="7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70"/>
      <c r="D618" s="2"/>
      <c r="E618" s="70"/>
      <c r="F618" s="7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70"/>
      <c r="D619" s="2"/>
      <c r="E619" s="70"/>
      <c r="F619" s="7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70"/>
      <c r="D620" s="2"/>
      <c r="E620" s="70"/>
      <c r="F620" s="7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70"/>
      <c r="D621" s="2"/>
      <c r="E621" s="70"/>
      <c r="F621" s="7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70"/>
      <c r="D622" s="2"/>
      <c r="E622" s="70"/>
      <c r="F622" s="7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70"/>
      <c r="D623" s="2"/>
      <c r="E623" s="70"/>
      <c r="F623" s="7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70"/>
      <c r="D624" s="2"/>
      <c r="E624" s="70"/>
      <c r="F624" s="7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70"/>
      <c r="D625" s="2"/>
      <c r="E625" s="70"/>
      <c r="F625" s="7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70"/>
      <c r="D626" s="2"/>
      <c r="E626" s="70"/>
      <c r="F626" s="7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70"/>
      <c r="D627" s="2"/>
      <c r="E627" s="70"/>
      <c r="F627" s="7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70"/>
      <c r="D628" s="2"/>
      <c r="E628" s="70"/>
      <c r="F628" s="7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70"/>
      <c r="D629" s="2"/>
      <c r="E629" s="70"/>
      <c r="F629" s="7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70"/>
      <c r="D630" s="2"/>
      <c r="E630" s="70"/>
      <c r="F630" s="7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70"/>
      <c r="D631" s="2"/>
      <c r="E631" s="70"/>
      <c r="F631" s="7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70"/>
      <c r="D632" s="2"/>
      <c r="E632" s="70"/>
      <c r="F632" s="7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70"/>
      <c r="D633" s="2"/>
      <c r="E633" s="70"/>
      <c r="F633" s="7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70"/>
      <c r="D634" s="2"/>
      <c r="E634" s="70"/>
      <c r="F634" s="7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70"/>
      <c r="D635" s="2"/>
      <c r="E635" s="70"/>
      <c r="F635" s="7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70"/>
      <c r="D636" s="2"/>
      <c r="E636" s="70"/>
      <c r="F636" s="7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70"/>
      <c r="D637" s="2"/>
      <c r="E637" s="70"/>
      <c r="F637" s="7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70"/>
      <c r="D638" s="2"/>
      <c r="E638" s="70"/>
      <c r="F638" s="7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70"/>
      <c r="D639" s="2"/>
      <c r="E639" s="70"/>
      <c r="F639" s="7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70"/>
      <c r="D640" s="2"/>
      <c r="E640" s="70"/>
      <c r="F640" s="7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70"/>
      <c r="D641" s="2"/>
      <c r="E641" s="70"/>
      <c r="F641" s="7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70"/>
      <c r="D642" s="2"/>
      <c r="E642" s="70"/>
      <c r="F642" s="7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70"/>
      <c r="D643" s="2"/>
      <c r="E643" s="70"/>
      <c r="F643" s="7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70"/>
      <c r="D644" s="2"/>
      <c r="E644" s="70"/>
      <c r="F644" s="7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70"/>
      <c r="D645" s="2"/>
      <c r="E645" s="70"/>
      <c r="F645" s="7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70"/>
      <c r="D646" s="2"/>
      <c r="E646" s="70"/>
      <c r="F646" s="7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70"/>
      <c r="D647" s="2"/>
      <c r="E647" s="70"/>
      <c r="F647" s="7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70"/>
      <c r="D648" s="2"/>
      <c r="E648" s="70"/>
      <c r="F648" s="7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70"/>
      <c r="D649" s="2"/>
      <c r="E649" s="70"/>
      <c r="F649" s="7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70"/>
      <c r="D650" s="2"/>
      <c r="E650" s="70"/>
      <c r="F650" s="7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70"/>
      <c r="D651" s="2"/>
      <c r="E651" s="70"/>
      <c r="F651" s="7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70"/>
      <c r="D652" s="2"/>
      <c r="E652" s="70"/>
      <c r="F652" s="7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70"/>
      <c r="D653" s="2"/>
      <c r="E653" s="70"/>
      <c r="F653" s="7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70"/>
      <c r="D654" s="2"/>
      <c r="E654" s="70"/>
      <c r="F654" s="7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70"/>
      <c r="D655" s="2"/>
      <c r="E655" s="70"/>
      <c r="F655" s="7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70"/>
      <c r="D656" s="2"/>
      <c r="E656" s="70"/>
      <c r="F656" s="7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70"/>
      <c r="D657" s="2"/>
      <c r="E657" s="70"/>
      <c r="F657" s="7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70"/>
      <c r="D658" s="2"/>
      <c r="E658" s="70"/>
      <c r="F658" s="7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70"/>
      <c r="D659" s="2"/>
      <c r="E659" s="70"/>
      <c r="F659" s="7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70"/>
      <c r="D660" s="2"/>
      <c r="E660" s="70"/>
      <c r="F660" s="7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70"/>
      <c r="D661" s="2"/>
      <c r="E661" s="70"/>
      <c r="F661" s="7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70"/>
      <c r="D662" s="2"/>
      <c r="E662" s="70"/>
      <c r="F662" s="7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70"/>
      <c r="D663" s="2"/>
      <c r="E663" s="70"/>
      <c r="F663" s="7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70"/>
      <c r="D664" s="2"/>
      <c r="E664" s="70"/>
      <c r="F664" s="7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70"/>
      <c r="D665" s="2"/>
      <c r="E665" s="70"/>
      <c r="F665" s="7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70"/>
      <c r="D666" s="2"/>
      <c r="E666" s="70"/>
      <c r="F666" s="7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70"/>
      <c r="D667" s="2"/>
      <c r="E667" s="70"/>
      <c r="F667" s="7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70"/>
      <c r="D668" s="2"/>
      <c r="E668" s="70"/>
      <c r="F668" s="7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70"/>
      <c r="D669" s="2"/>
      <c r="E669" s="70"/>
      <c r="F669" s="7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70"/>
      <c r="D670" s="2"/>
      <c r="E670" s="70"/>
      <c r="F670" s="7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70"/>
      <c r="D671" s="2"/>
      <c r="E671" s="70"/>
      <c r="F671" s="7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70"/>
      <c r="D672" s="2"/>
      <c r="E672" s="70"/>
      <c r="F672" s="7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70"/>
      <c r="D673" s="2"/>
      <c r="E673" s="70"/>
      <c r="F673" s="7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70"/>
      <c r="D674" s="2"/>
      <c r="E674" s="70"/>
      <c r="F674" s="7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70"/>
      <c r="D675" s="2"/>
      <c r="E675" s="70"/>
      <c r="F675" s="7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70"/>
      <c r="D676" s="2"/>
      <c r="E676" s="70"/>
      <c r="F676" s="7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70"/>
      <c r="D677" s="2"/>
      <c r="E677" s="70"/>
      <c r="F677" s="7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70"/>
      <c r="D678" s="2"/>
      <c r="E678" s="70"/>
      <c r="F678" s="7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70"/>
      <c r="D679" s="2"/>
      <c r="E679" s="70"/>
      <c r="F679" s="7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70"/>
      <c r="D680" s="2"/>
      <c r="E680" s="70"/>
      <c r="F680" s="7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70"/>
      <c r="D681" s="2"/>
      <c r="E681" s="70"/>
      <c r="F681" s="7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70"/>
      <c r="D682" s="2"/>
      <c r="E682" s="70"/>
      <c r="F682" s="7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70"/>
      <c r="D683" s="2"/>
      <c r="E683" s="70"/>
      <c r="F683" s="7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70"/>
      <c r="D684" s="2"/>
      <c r="E684" s="70"/>
      <c r="F684" s="7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70"/>
      <c r="D685" s="2"/>
      <c r="E685" s="70"/>
      <c r="F685" s="7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70"/>
      <c r="D686" s="2"/>
      <c r="E686" s="70"/>
      <c r="F686" s="7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70"/>
      <c r="D687" s="2"/>
      <c r="E687" s="70"/>
      <c r="F687" s="7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70"/>
      <c r="D688" s="2"/>
      <c r="E688" s="70"/>
      <c r="F688" s="7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70"/>
      <c r="D689" s="2"/>
      <c r="E689" s="70"/>
      <c r="F689" s="7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70"/>
      <c r="D690" s="2"/>
      <c r="E690" s="70"/>
      <c r="F690" s="7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70"/>
      <c r="D691" s="2"/>
      <c r="E691" s="70"/>
      <c r="F691" s="7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70"/>
      <c r="D692" s="2"/>
      <c r="E692" s="70"/>
      <c r="F692" s="7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70"/>
      <c r="D693" s="2"/>
      <c r="E693" s="70"/>
      <c r="F693" s="7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70"/>
      <c r="D694" s="2"/>
      <c r="E694" s="70"/>
      <c r="F694" s="7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70"/>
      <c r="D695" s="2"/>
      <c r="E695" s="70"/>
      <c r="F695" s="7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70"/>
      <c r="D696" s="2"/>
      <c r="E696" s="70"/>
      <c r="F696" s="7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70"/>
      <c r="D697" s="2"/>
      <c r="E697" s="70"/>
      <c r="F697" s="7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70"/>
      <c r="D698" s="2"/>
      <c r="E698" s="70"/>
      <c r="F698" s="7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70"/>
      <c r="D699" s="2"/>
      <c r="E699" s="70"/>
      <c r="F699" s="7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70"/>
      <c r="D700" s="2"/>
      <c r="E700" s="70"/>
      <c r="F700" s="7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70"/>
      <c r="D701" s="2"/>
      <c r="E701" s="70"/>
      <c r="F701" s="7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70"/>
      <c r="D702" s="2"/>
      <c r="E702" s="70"/>
      <c r="F702" s="7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70"/>
      <c r="D703" s="2"/>
      <c r="E703" s="70"/>
      <c r="F703" s="7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70"/>
      <c r="D704" s="2"/>
      <c r="E704" s="70"/>
      <c r="F704" s="7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70"/>
      <c r="D705" s="2"/>
      <c r="E705" s="70"/>
      <c r="F705" s="7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70"/>
      <c r="D706" s="2"/>
      <c r="E706" s="70"/>
      <c r="F706" s="7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70"/>
      <c r="D707" s="2"/>
      <c r="E707" s="70"/>
      <c r="F707" s="7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70"/>
      <c r="D708" s="2"/>
      <c r="E708" s="70"/>
      <c r="F708" s="7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70"/>
      <c r="D709" s="2"/>
      <c r="E709" s="70"/>
      <c r="F709" s="7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70"/>
      <c r="D710" s="2"/>
      <c r="E710" s="70"/>
      <c r="F710" s="7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70"/>
      <c r="D711" s="2"/>
      <c r="E711" s="70"/>
      <c r="F711" s="7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70"/>
      <c r="D712" s="2"/>
      <c r="E712" s="70"/>
      <c r="F712" s="7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70"/>
      <c r="D713" s="2"/>
      <c r="E713" s="70"/>
      <c r="F713" s="7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70"/>
      <c r="D714" s="2"/>
      <c r="E714" s="70"/>
      <c r="F714" s="7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70"/>
      <c r="D715" s="2"/>
      <c r="E715" s="70"/>
      <c r="F715" s="7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70"/>
      <c r="D716" s="2"/>
      <c r="E716" s="70"/>
      <c r="F716" s="7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70"/>
      <c r="D717" s="2"/>
      <c r="E717" s="70"/>
      <c r="F717" s="7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70"/>
      <c r="D718" s="2"/>
      <c r="E718" s="70"/>
      <c r="F718" s="7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70"/>
      <c r="D719" s="2"/>
      <c r="E719" s="70"/>
      <c r="F719" s="7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70"/>
      <c r="D720" s="2"/>
      <c r="E720" s="70"/>
      <c r="F720" s="7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70"/>
      <c r="D721" s="2"/>
      <c r="E721" s="70"/>
      <c r="F721" s="7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70"/>
      <c r="D722" s="2"/>
      <c r="E722" s="70"/>
      <c r="F722" s="7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70"/>
      <c r="D723" s="2"/>
      <c r="E723" s="70"/>
      <c r="F723" s="7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70"/>
      <c r="D724" s="2"/>
      <c r="E724" s="70"/>
      <c r="F724" s="7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70"/>
      <c r="D725" s="2"/>
      <c r="E725" s="70"/>
      <c r="F725" s="7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70"/>
      <c r="D726" s="2"/>
      <c r="E726" s="70"/>
      <c r="F726" s="7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70"/>
      <c r="D727" s="2"/>
      <c r="E727" s="70"/>
      <c r="F727" s="7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70"/>
      <c r="D728" s="2"/>
      <c r="E728" s="70"/>
      <c r="F728" s="7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70"/>
      <c r="D729" s="2"/>
      <c r="E729" s="70"/>
      <c r="F729" s="7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70"/>
      <c r="D730" s="2"/>
      <c r="E730" s="70"/>
      <c r="F730" s="7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70"/>
      <c r="D731" s="2"/>
      <c r="E731" s="70"/>
      <c r="F731" s="7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70"/>
      <c r="D732" s="2"/>
      <c r="E732" s="70"/>
      <c r="F732" s="7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70"/>
      <c r="D733" s="2"/>
      <c r="E733" s="70"/>
      <c r="F733" s="7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70"/>
      <c r="D734" s="2"/>
      <c r="E734" s="70"/>
      <c r="F734" s="7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70"/>
      <c r="D735" s="2"/>
      <c r="E735" s="70"/>
      <c r="F735" s="7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70"/>
      <c r="D736" s="2"/>
      <c r="E736" s="70"/>
      <c r="F736" s="7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70"/>
      <c r="D737" s="2"/>
      <c r="E737" s="70"/>
      <c r="F737" s="7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70"/>
      <c r="D738" s="2"/>
      <c r="E738" s="70"/>
      <c r="F738" s="7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70"/>
      <c r="D739" s="2"/>
      <c r="E739" s="70"/>
      <c r="F739" s="7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70"/>
      <c r="D740" s="2"/>
      <c r="E740" s="70"/>
      <c r="F740" s="7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70"/>
      <c r="D741" s="2"/>
      <c r="E741" s="70"/>
      <c r="F741" s="7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70"/>
      <c r="D742" s="2"/>
      <c r="E742" s="70"/>
      <c r="F742" s="7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70"/>
      <c r="D743" s="2"/>
      <c r="E743" s="70"/>
      <c r="F743" s="7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70"/>
      <c r="D744" s="2"/>
      <c r="E744" s="70"/>
      <c r="F744" s="7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70"/>
      <c r="D745" s="2"/>
      <c r="E745" s="70"/>
      <c r="F745" s="7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70"/>
      <c r="D746" s="2"/>
      <c r="E746" s="70"/>
      <c r="F746" s="7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70"/>
      <c r="D747" s="2"/>
      <c r="E747" s="70"/>
      <c r="F747" s="7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70"/>
      <c r="D748" s="2"/>
      <c r="E748" s="70"/>
      <c r="F748" s="7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70"/>
      <c r="D749" s="2"/>
      <c r="E749" s="70"/>
      <c r="F749" s="7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70"/>
      <c r="D750" s="2"/>
      <c r="E750" s="70"/>
      <c r="F750" s="7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70"/>
      <c r="D751" s="2"/>
      <c r="E751" s="70"/>
      <c r="F751" s="7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70"/>
      <c r="D752" s="2"/>
      <c r="E752" s="70"/>
      <c r="F752" s="7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70"/>
      <c r="D753" s="2"/>
      <c r="E753" s="70"/>
      <c r="F753" s="7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70"/>
      <c r="D754" s="2"/>
      <c r="E754" s="70"/>
      <c r="F754" s="7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70"/>
      <c r="D755" s="2"/>
      <c r="E755" s="70"/>
      <c r="F755" s="7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70"/>
      <c r="D756" s="2"/>
      <c r="E756" s="70"/>
      <c r="F756" s="7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70"/>
      <c r="D757" s="2"/>
      <c r="E757" s="70"/>
      <c r="F757" s="7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70"/>
      <c r="D758" s="2"/>
      <c r="E758" s="70"/>
      <c r="F758" s="7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70"/>
      <c r="D759" s="2"/>
      <c r="E759" s="70"/>
      <c r="F759" s="7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70"/>
      <c r="D760" s="2"/>
      <c r="E760" s="70"/>
      <c r="F760" s="7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70"/>
      <c r="D761" s="2"/>
      <c r="E761" s="70"/>
      <c r="F761" s="7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70"/>
      <c r="D762" s="2"/>
      <c r="E762" s="70"/>
      <c r="F762" s="7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70"/>
      <c r="D763" s="2"/>
      <c r="E763" s="70"/>
      <c r="F763" s="7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70"/>
      <c r="D764" s="2"/>
      <c r="E764" s="70"/>
      <c r="F764" s="7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70"/>
      <c r="D765" s="2"/>
      <c r="E765" s="70"/>
      <c r="F765" s="7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70"/>
      <c r="D766" s="2"/>
      <c r="E766" s="70"/>
      <c r="F766" s="7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70"/>
      <c r="D767" s="2"/>
      <c r="E767" s="70"/>
      <c r="F767" s="7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70"/>
      <c r="D768" s="2"/>
      <c r="E768" s="70"/>
      <c r="F768" s="7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70"/>
      <c r="D769" s="2"/>
      <c r="E769" s="70"/>
      <c r="F769" s="7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70"/>
      <c r="D770" s="2"/>
      <c r="E770" s="70"/>
      <c r="F770" s="7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70"/>
      <c r="D771" s="2"/>
      <c r="E771" s="70"/>
      <c r="F771" s="7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70"/>
      <c r="D772" s="2"/>
      <c r="E772" s="70"/>
      <c r="F772" s="7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70"/>
      <c r="D773" s="2"/>
      <c r="E773" s="70"/>
      <c r="F773" s="7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70"/>
      <c r="D774" s="2"/>
      <c r="E774" s="70"/>
      <c r="F774" s="7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70"/>
      <c r="D775" s="2"/>
      <c r="E775" s="70"/>
      <c r="F775" s="7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70"/>
      <c r="D776" s="2"/>
      <c r="E776" s="70"/>
      <c r="F776" s="7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70"/>
      <c r="D777" s="2"/>
      <c r="E777" s="70"/>
      <c r="F777" s="7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70"/>
      <c r="D778" s="2"/>
      <c r="E778" s="70"/>
      <c r="F778" s="7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70"/>
      <c r="D779" s="2"/>
      <c r="E779" s="70"/>
      <c r="F779" s="7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70"/>
      <c r="D780" s="2"/>
      <c r="E780" s="70"/>
      <c r="F780" s="7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70"/>
      <c r="D781" s="2"/>
      <c r="E781" s="70"/>
      <c r="F781" s="7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70"/>
      <c r="D782" s="2"/>
      <c r="E782" s="70"/>
      <c r="F782" s="7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70"/>
      <c r="D783" s="2"/>
      <c r="E783" s="70"/>
      <c r="F783" s="7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70"/>
      <c r="D784" s="2"/>
      <c r="E784" s="70"/>
      <c r="F784" s="7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70"/>
      <c r="D785" s="2"/>
      <c r="E785" s="70"/>
      <c r="F785" s="7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70"/>
      <c r="D786" s="2"/>
      <c r="E786" s="70"/>
      <c r="F786" s="7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70"/>
      <c r="D787" s="2"/>
      <c r="E787" s="70"/>
      <c r="F787" s="7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70"/>
      <c r="D788" s="2"/>
      <c r="E788" s="70"/>
      <c r="F788" s="7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70"/>
      <c r="D789" s="2"/>
      <c r="E789" s="70"/>
      <c r="F789" s="7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70"/>
      <c r="D790" s="2"/>
      <c r="E790" s="70"/>
      <c r="F790" s="7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70"/>
      <c r="D791" s="2"/>
      <c r="E791" s="70"/>
      <c r="F791" s="7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70"/>
      <c r="D792" s="2"/>
      <c r="E792" s="70"/>
      <c r="F792" s="7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70"/>
      <c r="D793" s="2"/>
      <c r="E793" s="70"/>
      <c r="F793" s="7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70"/>
      <c r="D794" s="2"/>
      <c r="E794" s="70"/>
      <c r="F794" s="7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70"/>
      <c r="D795" s="2"/>
      <c r="E795" s="70"/>
      <c r="F795" s="7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70"/>
      <c r="D796" s="2"/>
      <c r="E796" s="70"/>
      <c r="F796" s="7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70"/>
      <c r="D797" s="2"/>
      <c r="E797" s="70"/>
      <c r="F797" s="7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70"/>
      <c r="D798" s="2"/>
      <c r="E798" s="70"/>
      <c r="F798" s="7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70"/>
      <c r="D799" s="2"/>
      <c r="E799" s="70"/>
      <c r="F799" s="7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70"/>
      <c r="D800" s="2"/>
      <c r="E800" s="70"/>
      <c r="F800" s="7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70"/>
      <c r="D801" s="2"/>
      <c r="E801" s="70"/>
      <c r="F801" s="7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70"/>
      <c r="D802" s="2"/>
      <c r="E802" s="70"/>
      <c r="F802" s="7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70"/>
      <c r="D803" s="2"/>
      <c r="E803" s="70"/>
      <c r="F803" s="7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70"/>
      <c r="D804" s="2"/>
      <c r="E804" s="70"/>
      <c r="F804" s="7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70"/>
      <c r="D805" s="2"/>
      <c r="E805" s="70"/>
      <c r="F805" s="7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70"/>
      <c r="D806" s="2"/>
      <c r="E806" s="70"/>
      <c r="F806" s="7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70"/>
      <c r="D807" s="2"/>
      <c r="E807" s="70"/>
      <c r="F807" s="7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70"/>
      <c r="D808" s="2"/>
      <c r="E808" s="70"/>
      <c r="F808" s="7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70"/>
      <c r="D809" s="2"/>
      <c r="E809" s="70"/>
      <c r="F809" s="7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70"/>
      <c r="D810" s="2"/>
      <c r="E810" s="70"/>
      <c r="F810" s="7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70"/>
      <c r="D811" s="2"/>
      <c r="E811" s="70"/>
      <c r="F811" s="7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70"/>
      <c r="D812" s="2"/>
      <c r="E812" s="70"/>
      <c r="F812" s="7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70"/>
      <c r="D813" s="2"/>
      <c r="E813" s="70"/>
      <c r="F813" s="7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70"/>
      <c r="D814" s="2"/>
      <c r="E814" s="70"/>
      <c r="F814" s="7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70"/>
      <c r="D815" s="2"/>
      <c r="E815" s="70"/>
      <c r="F815" s="7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70"/>
      <c r="D816" s="2"/>
      <c r="E816" s="70"/>
      <c r="F816" s="7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70"/>
      <c r="D817" s="2"/>
      <c r="E817" s="70"/>
      <c r="F817" s="7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70"/>
      <c r="D818" s="2"/>
      <c r="E818" s="70"/>
      <c r="F818" s="7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70"/>
      <c r="D819" s="2"/>
      <c r="E819" s="70"/>
      <c r="F819" s="7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70"/>
      <c r="D820" s="2"/>
      <c r="E820" s="70"/>
      <c r="F820" s="7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70"/>
      <c r="D821" s="2"/>
      <c r="E821" s="70"/>
      <c r="F821" s="7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70"/>
      <c r="D822" s="2"/>
      <c r="E822" s="70"/>
      <c r="F822" s="7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70"/>
      <c r="D823" s="2"/>
      <c r="E823" s="70"/>
      <c r="F823" s="7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70"/>
      <c r="D824" s="2"/>
      <c r="E824" s="70"/>
      <c r="F824" s="7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70"/>
      <c r="D825" s="2"/>
      <c r="E825" s="70"/>
      <c r="F825" s="7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70"/>
      <c r="D826" s="2"/>
      <c r="E826" s="70"/>
      <c r="F826" s="7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70"/>
      <c r="D827" s="2"/>
      <c r="E827" s="70"/>
      <c r="F827" s="7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70"/>
      <c r="D828" s="2"/>
      <c r="E828" s="70"/>
      <c r="F828" s="7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70"/>
      <c r="D829" s="2"/>
      <c r="E829" s="70"/>
      <c r="F829" s="7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70"/>
      <c r="D830" s="2"/>
      <c r="E830" s="70"/>
      <c r="F830" s="7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70"/>
      <c r="D831" s="2"/>
      <c r="E831" s="70"/>
      <c r="F831" s="7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70"/>
      <c r="D832" s="2"/>
      <c r="E832" s="70"/>
      <c r="F832" s="7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70"/>
      <c r="D833" s="2"/>
      <c r="E833" s="70"/>
      <c r="F833" s="7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70"/>
      <c r="D834" s="2"/>
      <c r="E834" s="70"/>
      <c r="F834" s="7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70"/>
      <c r="D835" s="2"/>
      <c r="E835" s="70"/>
      <c r="F835" s="7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70"/>
      <c r="D836" s="2"/>
      <c r="E836" s="70"/>
      <c r="F836" s="7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70"/>
      <c r="D837" s="2"/>
      <c r="E837" s="70"/>
      <c r="F837" s="7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70"/>
      <c r="D838" s="2"/>
      <c r="E838" s="70"/>
      <c r="F838" s="7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70"/>
      <c r="D839" s="2"/>
      <c r="E839" s="70"/>
      <c r="F839" s="7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70"/>
      <c r="D840" s="2"/>
      <c r="E840" s="70"/>
      <c r="F840" s="7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70"/>
      <c r="D841" s="2"/>
      <c r="E841" s="70"/>
      <c r="F841" s="7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70"/>
      <c r="D842" s="2"/>
      <c r="E842" s="70"/>
      <c r="F842" s="7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70"/>
      <c r="D843" s="2"/>
      <c r="E843" s="70"/>
      <c r="F843" s="7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70"/>
      <c r="D844" s="2"/>
      <c r="E844" s="70"/>
      <c r="F844" s="7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70"/>
      <c r="D845" s="2"/>
      <c r="E845" s="70"/>
      <c r="F845" s="7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70"/>
      <c r="D846" s="2"/>
      <c r="E846" s="70"/>
      <c r="F846" s="7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70"/>
      <c r="D847" s="2"/>
      <c r="E847" s="70"/>
      <c r="F847" s="7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70"/>
      <c r="D848" s="2"/>
      <c r="E848" s="70"/>
      <c r="F848" s="7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70"/>
      <c r="D849" s="2"/>
      <c r="E849" s="70"/>
      <c r="F849" s="7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70"/>
      <c r="D850" s="2"/>
      <c r="E850" s="70"/>
      <c r="F850" s="7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70"/>
      <c r="D851" s="2"/>
      <c r="E851" s="70"/>
      <c r="F851" s="7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70"/>
      <c r="D852" s="2"/>
      <c r="E852" s="70"/>
      <c r="F852" s="7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70"/>
      <c r="D853" s="2"/>
      <c r="E853" s="70"/>
      <c r="F853" s="7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70"/>
      <c r="D854" s="2"/>
      <c r="E854" s="70"/>
      <c r="F854" s="7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70"/>
      <c r="D855" s="2"/>
      <c r="E855" s="70"/>
      <c r="F855" s="7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70"/>
      <c r="D856" s="2"/>
      <c r="E856" s="70"/>
      <c r="F856" s="7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70"/>
      <c r="D857" s="2"/>
      <c r="E857" s="70"/>
      <c r="F857" s="7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70"/>
      <c r="D858" s="2"/>
      <c r="E858" s="70"/>
      <c r="F858" s="7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70"/>
      <c r="D859" s="2"/>
      <c r="E859" s="70"/>
      <c r="F859" s="7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70"/>
      <c r="D860" s="2"/>
      <c r="E860" s="70"/>
      <c r="F860" s="7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70"/>
      <c r="D861" s="2"/>
      <c r="E861" s="70"/>
      <c r="F861" s="7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70"/>
      <c r="D862" s="2"/>
      <c r="E862" s="70"/>
      <c r="F862" s="7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70"/>
      <c r="D863" s="2"/>
      <c r="E863" s="70"/>
      <c r="F863" s="7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70"/>
      <c r="D864" s="2"/>
      <c r="E864" s="70"/>
      <c r="F864" s="7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70"/>
      <c r="D865" s="2"/>
      <c r="E865" s="70"/>
      <c r="F865" s="7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70"/>
      <c r="D866" s="2"/>
      <c r="E866" s="70"/>
      <c r="F866" s="7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70"/>
      <c r="D867" s="2"/>
      <c r="E867" s="70"/>
      <c r="F867" s="7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70"/>
      <c r="D868" s="2"/>
      <c r="E868" s="70"/>
      <c r="F868" s="7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70"/>
      <c r="D869" s="2"/>
      <c r="E869" s="70"/>
      <c r="F869" s="7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70"/>
      <c r="D870" s="2"/>
      <c r="E870" s="70"/>
      <c r="F870" s="7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70"/>
      <c r="D871" s="2"/>
      <c r="E871" s="70"/>
      <c r="F871" s="7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70"/>
      <c r="D872" s="2"/>
      <c r="E872" s="70"/>
      <c r="F872" s="7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70"/>
      <c r="D873" s="2"/>
      <c r="E873" s="70"/>
      <c r="F873" s="7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70"/>
      <c r="D874" s="2"/>
      <c r="E874" s="70"/>
      <c r="F874" s="7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70"/>
      <c r="D875" s="2"/>
      <c r="E875" s="70"/>
      <c r="F875" s="7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70"/>
      <c r="D876" s="2"/>
      <c r="E876" s="70"/>
      <c r="F876" s="7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70"/>
      <c r="D877" s="2"/>
      <c r="E877" s="70"/>
      <c r="F877" s="7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70"/>
      <c r="D878" s="2"/>
      <c r="E878" s="70"/>
      <c r="F878" s="7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70"/>
      <c r="D879" s="2"/>
      <c r="E879" s="70"/>
      <c r="F879" s="7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70"/>
      <c r="D880" s="2"/>
      <c r="E880" s="70"/>
      <c r="F880" s="7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70"/>
      <c r="D881" s="2"/>
      <c r="E881" s="70"/>
      <c r="F881" s="7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70"/>
      <c r="D882" s="2"/>
      <c r="E882" s="70"/>
      <c r="F882" s="7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70"/>
      <c r="D883" s="2"/>
      <c r="E883" s="70"/>
      <c r="F883" s="7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70"/>
      <c r="D884" s="2"/>
      <c r="E884" s="70"/>
      <c r="F884" s="7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70"/>
      <c r="D885" s="2"/>
      <c r="E885" s="70"/>
      <c r="F885" s="7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70"/>
      <c r="D886" s="2"/>
      <c r="E886" s="70"/>
      <c r="F886" s="7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70"/>
      <c r="D887" s="2"/>
      <c r="E887" s="70"/>
      <c r="F887" s="7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70"/>
      <c r="D888" s="2"/>
      <c r="E888" s="70"/>
      <c r="F888" s="7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70"/>
      <c r="D889" s="2"/>
      <c r="E889" s="70"/>
      <c r="F889" s="7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70"/>
      <c r="D890" s="2"/>
      <c r="E890" s="70"/>
      <c r="F890" s="7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70"/>
      <c r="D891" s="2"/>
      <c r="E891" s="70"/>
      <c r="F891" s="7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70"/>
      <c r="D892" s="2"/>
      <c r="E892" s="70"/>
      <c r="F892" s="7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70"/>
      <c r="D893" s="2"/>
      <c r="E893" s="70"/>
      <c r="F893" s="7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70"/>
      <c r="D894" s="2"/>
      <c r="E894" s="70"/>
      <c r="F894" s="7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70"/>
      <c r="D895" s="2"/>
      <c r="E895" s="70"/>
      <c r="F895" s="7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70"/>
      <c r="D896" s="2"/>
      <c r="E896" s="70"/>
      <c r="F896" s="7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70"/>
      <c r="D897" s="2"/>
      <c r="E897" s="70"/>
      <c r="F897" s="7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70"/>
      <c r="D898" s="2"/>
      <c r="E898" s="70"/>
      <c r="F898" s="7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70"/>
      <c r="D899" s="2"/>
      <c r="E899" s="70"/>
      <c r="F899" s="7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70"/>
      <c r="D900" s="2"/>
      <c r="E900" s="70"/>
      <c r="F900" s="7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70"/>
      <c r="D901" s="2"/>
      <c r="E901" s="70"/>
      <c r="F901" s="7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70"/>
      <c r="D902" s="2"/>
      <c r="E902" s="70"/>
      <c r="F902" s="7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70"/>
      <c r="D903" s="2"/>
      <c r="E903" s="70"/>
      <c r="F903" s="7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70"/>
      <c r="D904" s="2"/>
      <c r="E904" s="70"/>
      <c r="F904" s="7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70"/>
      <c r="D905" s="2"/>
      <c r="E905" s="70"/>
      <c r="F905" s="7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70"/>
      <c r="D906" s="2"/>
      <c r="E906" s="70"/>
      <c r="F906" s="7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70"/>
      <c r="D907" s="2"/>
      <c r="E907" s="70"/>
      <c r="F907" s="7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70"/>
      <c r="D908" s="2"/>
      <c r="E908" s="70"/>
      <c r="F908" s="7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70"/>
      <c r="D909" s="2"/>
      <c r="E909" s="70"/>
      <c r="F909" s="7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70"/>
      <c r="D910" s="2"/>
      <c r="E910" s="70"/>
      <c r="F910" s="7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70"/>
      <c r="D911" s="2"/>
      <c r="E911" s="70"/>
      <c r="F911" s="7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70"/>
      <c r="D912" s="2"/>
      <c r="E912" s="70"/>
      <c r="F912" s="7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70"/>
      <c r="D913" s="2"/>
      <c r="E913" s="70"/>
      <c r="F913" s="7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70"/>
      <c r="D914" s="2"/>
      <c r="E914" s="70"/>
      <c r="F914" s="7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70"/>
      <c r="D915" s="2"/>
      <c r="E915" s="70"/>
      <c r="F915" s="7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70"/>
      <c r="D916" s="2"/>
      <c r="E916" s="70"/>
      <c r="F916" s="7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70"/>
      <c r="D917" s="2"/>
      <c r="E917" s="70"/>
      <c r="F917" s="7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70"/>
      <c r="D918" s="2"/>
      <c r="E918" s="70"/>
      <c r="F918" s="7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70"/>
      <c r="D919" s="2"/>
      <c r="E919" s="70"/>
      <c r="F919" s="7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70"/>
      <c r="D920" s="2"/>
      <c r="E920" s="70"/>
      <c r="F920" s="7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70"/>
      <c r="D921" s="2"/>
      <c r="E921" s="70"/>
      <c r="F921" s="7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70"/>
      <c r="D922" s="2"/>
      <c r="E922" s="70"/>
      <c r="F922" s="7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70"/>
      <c r="D923" s="2"/>
      <c r="E923" s="70"/>
      <c r="F923" s="7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70"/>
      <c r="D924" s="2"/>
      <c r="E924" s="70"/>
      <c r="F924" s="7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70"/>
      <c r="D925" s="2"/>
      <c r="E925" s="70"/>
      <c r="F925" s="7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70"/>
      <c r="D926" s="2"/>
      <c r="E926" s="70"/>
      <c r="F926" s="7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70"/>
      <c r="D927" s="2"/>
      <c r="E927" s="70"/>
      <c r="F927" s="7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70"/>
      <c r="D928" s="2"/>
      <c r="E928" s="70"/>
      <c r="F928" s="7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70"/>
      <c r="D929" s="2"/>
      <c r="E929" s="70"/>
      <c r="F929" s="7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70"/>
      <c r="D930" s="2"/>
      <c r="E930" s="70"/>
      <c r="F930" s="7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70"/>
      <c r="D931" s="2"/>
      <c r="E931" s="70"/>
      <c r="F931" s="7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70"/>
      <c r="D932" s="2"/>
      <c r="E932" s="70"/>
      <c r="F932" s="7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70"/>
      <c r="D933" s="2"/>
      <c r="E933" s="70"/>
      <c r="F933" s="7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70"/>
      <c r="D934" s="2"/>
      <c r="E934" s="70"/>
      <c r="F934" s="7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70"/>
      <c r="D935" s="2"/>
      <c r="E935" s="70"/>
      <c r="F935" s="7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70"/>
      <c r="D936" s="2"/>
      <c r="E936" s="70"/>
      <c r="F936" s="7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70"/>
      <c r="D937" s="2"/>
      <c r="E937" s="70"/>
      <c r="F937" s="7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70"/>
      <c r="D938" s="2"/>
      <c r="E938" s="70"/>
      <c r="F938" s="7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70"/>
      <c r="D939" s="2"/>
      <c r="E939" s="70"/>
      <c r="F939" s="7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70"/>
      <c r="D940" s="2"/>
      <c r="E940" s="70"/>
      <c r="F940" s="7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70"/>
      <c r="D941" s="2"/>
      <c r="E941" s="70"/>
      <c r="F941" s="7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70"/>
      <c r="D942" s="2"/>
      <c r="E942" s="70"/>
      <c r="F942" s="7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70"/>
      <c r="D943" s="2"/>
      <c r="E943" s="70"/>
      <c r="F943" s="7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70"/>
      <c r="D944" s="2"/>
      <c r="E944" s="70"/>
      <c r="F944" s="7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70"/>
      <c r="D945" s="2"/>
      <c r="E945" s="70"/>
      <c r="F945" s="7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70"/>
      <c r="D946" s="2"/>
      <c r="E946" s="70"/>
      <c r="F946" s="7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70"/>
      <c r="D947" s="2"/>
      <c r="E947" s="70"/>
      <c r="F947" s="7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70"/>
      <c r="D948" s="2"/>
      <c r="E948" s="70"/>
      <c r="F948" s="7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70"/>
      <c r="D949" s="2"/>
      <c r="E949" s="70"/>
      <c r="F949" s="7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70"/>
      <c r="D950" s="2"/>
      <c r="E950" s="70"/>
      <c r="F950" s="7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70"/>
      <c r="D951" s="2"/>
      <c r="E951" s="70"/>
      <c r="F951" s="7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70"/>
      <c r="D952" s="2"/>
      <c r="E952" s="70"/>
      <c r="F952" s="7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70"/>
      <c r="D953" s="2"/>
      <c r="E953" s="70"/>
      <c r="F953" s="7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70"/>
      <c r="D954" s="2"/>
      <c r="E954" s="70"/>
      <c r="F954" s="7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70"/>
      <c r="D955" s="2"/>
      <c r="E955" s="70"/>
      <c r="F955" s="7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70"/>
      <c r="D956" s="2"/>
      <c r="E956" s="70"/>
      <c r="F956" s="7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70"/>
      <c r="D957" s="2"/>
      <c r="E957" s="70"/>
      <c r="F957" s="7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70"/>
      <c r="D958" s="2"/>
      <c r="E958" s="70"/>
      <c r="F958" s="7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70"/>
      <c r="D959" s="2"/>
      <c r="E959" s="70"/>
      <c r="F959" s="7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70"/>
      <c r="D960" s="2"/>
      <c r="E960" s="70"/>
      <c r="F960" s="7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70"/>
      <c r="D961" s="2"/>
      <c r="E961" s="70"/>
      <c r="F961" s="7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70"/>
      <c r="D962" s="2"/>
      <c r="E962" s="70"/>
      <c r="F962" s="7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70"/>
      <c r="D963" s="2"/>
      <c r="E963" s="70"/>
      <c r="F963" s="7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70"/>
      <c r="D964" s="2"/>
      <c r="E964" s="70"/>
      <c r="F964" s="7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70"/>
      <c r="D965" s="2"/>
      <c r="E965" s="70"/>
      <c r="F965" s="7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70"/>
      <c r="D966" s="2"/>
      <c r="E966" s="70"/>
      <c r="F966" s="7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70"/>
      <c r="D967" s="2"/>
      <c r="E967" s="70"/>
      <c r="F967" s="7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70"/>
      <c r="D968" s="2"/>
      <c r="E968" s="70"/>
      <c r="F968" s="7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70"/>
      <c r="D969" s="2"/>
      <c r="E969" s="70"/>
      <c r="F969" s="7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70"/>
      <c r="D970" s="2"/>
      <c r="E970" s="70"/>
      <c r="F970" s="7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70"/>
      <c r="D971" s="2"/>
      <c r="E971" s="70"/>
      <c r="F971" s="7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70"/>
      <c r="D972" s="2"/>
      <c r="E972" s="70"/>
      <c r="F972" s="7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70"/>
      <c r="D973" s="2"/>
      <c r="E973" s="70"/>
      <c r="F973" s="7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70"/>
      <c r="D974" s="2"/>
      <c r="E974" s="70"/>
      <c r="F974" s="7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70"/>
      <c r="D975" s="2"/>
      <c r="E975" s="70"/>
      <c r="F975" s="7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70"/>
      <c r="D976" s="2"/>
      <c r="E976" s="70"/>
      <c r="F976" s="7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70"/>
      <c r="D977" s="2"/>
      <c r="E977" s="70"/>
      <c r="F977" s="7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70"/>
      <c r="D978" s="2"/>
      <c r="E978" s="70"/>
      <c r="F978" s="7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70"/>
      <c r="D979" s="2"/>
      <c r="E979" s="70"/>
      <c r="F979" s="7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70"/>
      <c r="D980" s="2"/>
      <c r="E980" s="70"/>
      <c r="F980" s="7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70"/>
      <c r="D981" s="2"/>
      <c r="E981" s="70"/>
      <c r="F981" s="7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70"/>
      <c r="D982" s="2"/>
      <c r="E982" s="70"/>
      <c r="F982" s="7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70"/>
      <c r="D983" s="2"/>
      <c r="E983" s="70"/>
      <c r="F983" s="7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70"/>
      <c r="D984" s="2"/>
      <c r="E984" s="70"/>
      <c r="F984" s="7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70"/>
      <c r="D985" s="2"/>
      <c r="E985" s="70"/>
      <c r="F985" s="7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70"/>
      <c r="D986" s="2"/>
      <c r="E986" s="70"/>
      <c r="F986" s="7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70"/>
      <c r="D987" s="2"/>
      <c r="E987" s="70"/>
      <c r="F987" s="7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70"/>
      <c r="D988" s="2"/>
      <c r="E988" s="70"/>
      <c r="F988" s="7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70"/>
      <c r="D989" s="2"/>
      <c r="E989" s="70"/>
      <c r="F989" s="7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70"/>
      <c r="D990" s="2"/>
      <c r="E990" s="70"/>
      <c r="F990" s="7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70"/>
      <c r="D991" s="2"/>
      <c r="E991" s="70"/>
      <c r="F991" s="7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70"/>
      <c r="D992" s="2"/>
      <c r="E992" s="70"/>
      <c r="F992" s="7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70"/>
      <c r="D993" s="2"/>
      <c r="E993" s="70"/>
      <c r="F993" s="7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70"/>
      <c r="D994" s="2"/>
      <c r="E994" s="70"/>
      <c r="F994" s="7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70"/>
      <c r="D995" s="2"/>
      <c r="E995" s="70"/>
      <c r="F995" s="7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70"/>
      <c r="D996" s="2"/>
      <c r="E996" s="70"/>
      <c r="F996" s="7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70"/>
      <c r="D997" s="2"/>
      <c r="E997" s="70"/>
      <c r="F997" s="7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70"/>
      <c r="D998" s="2"/>
      <c r="E998" s="70"/>
      <c r="F998" s="7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70"/>
      <c r="D999" s="2"/>
      <c r="E999" s="70"/>
      <c r="F999" s="7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70"/>
      <c r="D1000" s="2"/>
      <c r="E1000" s="70"/>
      <c r="F1000" s="7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22">
    <mergeCell ref="B1:P1"/>
    <mergeCell ref="B2:P2"/>
    <mergeCell ref="C3:C4"/>
    <mergeCell ref="D3:D4"/>
    <mergeCell ref="E3:E4"/>
    <mergeCell ref="F3:F4"/>
    <mergeCell ref="G3:H4"/>
    <mergeCell ref="I3:J4"/>
    <mergeCell ref="K3:L4"/>
    <mergeCell ref="M3:M4"/>
    <mergeCell ref="O5:P5"/>
    <mergeCell ref="C33:D33"/>
    <mergeCell ref="N3:N4"/>
    <mergeCell ref="O3:P4"/>
    <mergeCell ref="A5:A6"/>
    <mergeCell ref="B5:B6"/>
    <mergeCell ref="D5:D6"/>
    <mergeCell ref="E5:F5"/>
    <mergeCell ref="G5:H5"/>
    <mergeCell ref="I5:J5"/>
    <mergeCell ref="K5:L5"/>
    <mergeCell ref="M5:N5"/>
  </mergeCells>
  <conditionalFormatting sqref="D34">
    <cfRule type="cellIs" dxfId="1" priority="1" operator="equal">
      <formula>"NOK"</formula>
    </cfRule>
  </conditionalFormatting>
  <conditionalFormatting sqref="D34"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andre.luiz</dc:creator>
  <cp:lastModifiedBy>vanessa.maria</cp:lastModifiedBy>
  <dcterms:created xsi:type="dcterms:W3CDTF">2020-03-19T13:31:52Z</dcterms:created>
  <dcterms:modified xsi:type="dcterms:W3CDTF">2020-03-19T15:33:27Z</dcterms:modified>
</cp:coreProperties>
</file>